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f533ea1fc31a5d0/Dokumente/BKV/Kanu Morgen/Emissionsbilanzierung/BKV/"/>
    </mc:Choice>
  </mc:AlternateContent>
  <xr:revisionPtr revIDLastSave="0" documentId="8_{7509981A-0D16-4756-9342-11901ABEE411}" xr6:coauthVersionLast="47" xr6:coauthVersionMax="47" xr10:uidLastSave="{00000000-0000-0000-0000-000000000000}"/>
  <bookViews>
    <workbookView xWindow="-110" yWindow="-110" windowWidth="19420" windowHeight="11500" activeTab="1" xr2:uid="{E19F6F86-0055-4797-B826-52C2834700EE}"/>
  </bookViews>
  <sheets>
    <sheet name="Bedienung" sheetId="7" r:id="rId1"/>
    <sheet name="CO2 Rechner" sheetId="8" r:id="rId2"/>
    <sheet name="CO2 Rechner-Beispiel_kurz" sheetId="9" r:id="rId3"/>
  </sheets>
  <definedNames>
    <definedName name="FahrerTyp" localSheetId="1">'CO2 Rechner'!$P$11:$P$12</definedName>
    <definedName name="FahrerTyp" localSheetId="2">'CO2 Rechner-Beispiel_kurz'!$P$9:$P$10</definedName>
    <definedName name="FahrerTyp">#REF!</definedName>
    <definedName name="FahrerTyp_Mit" localSheetId="1">'CO2 Rechner'!$P$12</definedName>
    <definedName name="FahrerTyp_Mit" localSheetId="2">'CO2 Rechner-Beispiel_kurz'!$P$10</definedName>
    <definedName name="FahrerTyp_Mit">#REF!</definedName>
    <definedName name="FahrerTyp_Selbst" localSheetId="1">'CO2 Rechner'!$P$11</definedName>
    <definedName name="FahrerTyp_Selbst" localSheetId="2">'CO2 Rechner-Beispiel_kurz'!$P$9</definedName>
    <definedName name="FahrerTyp_Selb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8" l="1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C26" i="9"/>
  <c r="B22" i="9"/>
  <c r="B21" i="9"/>
  <c r="B20" i="9"/>
  <c r="B19" i="9"/>
  <c r="B18" i="9"/>
  <c r="B17" i="9"/>
  <c r="B16" i="9"/>
  <c r="B15" i="9"/>
  <c r="B14" i="9"/>
  <c r="B13" i="9"/>
  <c r="C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K76" i="8" l="1"/>
  <c r="K27" i="9"/>
  <c r="K26" i="9"/>
  <c r="K75" i="8"/>
</calcChain>
</file>

<file path=xl/sharedStrings.xml><?xml version="1.0" encoding="utf-8"?>
<sst xmlns="http://schemas.openxmlformats.org/spreadsheetml/2006/main" count="90" uniqueCount="37">
  <si>
    <t>ÖPNV</t>
  </si>
  <si>
    <t>ICE/IC</t>
  </si>
  <si>
    <t>PKW</t>
  </si>
  <si>
    <t>e-PKW</t>
  </si>
  <si>
    <t>Flugzeug</t>
  </si>
  <si>
    <t>Km Hin- und Rück</t>
  </si>
  <si>
    <t>kg CO2</t>
  </si>
  <si>
    <t>Gesamt kg CO2</t>
  </si>
  <si>
    <t>Selbstfahrer*In</t>
  </si>
  <si>
    <t>Mitfahrer*In</t>
  </si>
  <si>
    <t>Selbst-oder Mitfahrer*In</t>
  </si>
  <si>
    <t>Teilnehmer*In</t>
  </si>
  <si>
    <t>kg CO2 / Person</t>
  </si>
  <si>
    <t>Bitte einfügen: Veranstaltung/Ort/Datum</t>
  </si>
  <si>
    <t>Bezeichnung der Veranstaltung/Ort/Datum eingeben</t>
  </si>
  <si>
    <t>Eingabe:</t>
  </si>
  <si>
    <t>Schritt</t>
  </si>
  <si>
    <t>Auswertung und Ergebnis:</t>
  </si>
  <si>
    <t>zu Zeile 73 nach unten rollen: Summe gefahrene km, gesamt kg CO2-Ausstoss sowie kg CO2/Person für die Reisetätigkeit zu dieser Veranstaltung</t>
  </si>
  <si>
    <t>E-Bike</t>
  </si>
  <si>
    <t>Ermittlung der gefahrenen Bahn-km: z.B.Abfrage in Google "Bahnkilometer München-Duisburg" Ergebnis: 501 km. Man bekommt dabei von Google direkt einen Text angezeigt, den es bsp von TheTrainline.com herausfiltert.</t>
  </si>
  <si>
    <t>Nicht ausgefüllte Zwischenzeilen beinträchtigen nicht die Auswertung.</t>
  </si>
  <si>
    <t>bei ÖPNV/Bahn/E-Bike/Fahrrad/Flugzeug: Auswahl Selbstfahrer*in oder Mitfahrer*in führt zum gleichen Ergebnis.</t>
  </si>
  <si>
    <t>Auswahl Selbstfahrer*in/Mitfahrer*in: spielt nur eine Rolle bei Auto und eAuto. Auswahl Selbstfahrer*in/Mitfahrer*in: in dropdown-Menü (re im Kästchen), errechneter Wert ist orange hinterlegt, wenn keine Auswahl erfolgt ist.</t>
  </si>
  <si>
    <t>Rad / zu Fuß</t>
  </si>
  <si>
    <t>Rad /
zu Fuß</t>
  </si>
  <si>
    <t xml:space="preserve">
M
</t>
  </si>
  <si>
    <t>Pro Teilnehmer*in gesamte Kilometer abfragen. Für verschiedene Transportmittel z.B. Auto/ICE etc können die km in der Tabelle aufgeführt werden. Fußgänger und Fahrradfahrer werden mit 0 CO2-Ausstoß berechnet.</t>
  </si>
  <si>
    <t>in der Spalte "Rad/zu Fuß" eingetragene km gehen in die Gesamt-km ein und werden ohne C02-Ausstoß berechnet</t>
  </si>
  <si>
    <t>Mitfahrer bei Auto und eAuto werden ohne CO2-Ausstoß berechnet aber ihre km-Zahl fließt in die Berechnung ein. Das bedeutet, die CO2-Emission pro Teilnehmer und gefahrenen km ist geringer als bei lauter Selbstfahrern.</t>
  </si>
  <si>
    <t>Automatisierter CO2-Rechner für eine Veranstaltung mit bis zu 60 Personen, bei mehr Teilnehmern eine zweite Exeltabelle verwenden</t>
  </si>
  <si>
    <t>https://www.quarks.de/umwelt/klimawandel/co2-rechner-fuer-auto-flugzeug-und-co/</t>
  </si>
  <si>
    <t xml:space="preserve"> Institut für Energie und Umweltforschung Heidelberg im Auftrag des Umweltbundesamtes</t>
  </si>
  <si>
    <t>Quelle:</t>
  </si>
  <si>
    <t>CO2/100km/
Person</t>
  </si>
  <si>
    <t>CO2-Rechner für Auto, Flugzeug und Co. - quarks.de (Stand 25.01.2024)
Institut für Energie und Umweltforschung Heidelberg im Auftrag des Umweltbundesamtes</t>
  </si>
  <si>
    <t xml:space="preserve">Videokonferenzen/hybridkonferenzen: TN im home office werden als Selbstfahrer mit 0 km in der Spalte "zu Fuß/Radler" eingetragen.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</si>
</sst>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0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MT Extra"/>
      <family val="1"/>
      <charset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1" fillId="0" borderId="0" xfId="0" applyFont="1" applyAlignment="1">
      <alignment horizontal="center"/>
    </xf>
    <xf numFmtId="0" fontId="3" fillId="0" borderId="4" xfId="0" applyFont="1" applyBorder="1"/>
    <xf numFmtId="0" fontId="2" fillId="0" borderId="1" xfId="0" applyFont="1" applyBorder="1" applyAlignment="1" applyProtection="1">
      <alignment horizontal="center"/>
      <protection locked="0"/>
    </xf>
    <xf numFmtId="164" fontId="0" fillId="0" borderId="0" xfId="0" applyNumberFormat="1"/>
    <xf numFmtId="0" fontId="2" fillId="0" borderId="14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1" fillId="0" borderId="11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wrapText="1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4" fillId="0" borderId="9" xfId="0" applyNumberFormat="1" applyFont="1" applyBorder="1" applyAlignment="1">
      <alignment horizontal="center" wrapText="1"/>
    </xf>
    <xf numFmtId="0" fontId="0" fillId="0" borderId="0" xfId="0" applyProtection="1">
      <protection hidden="1"/>
    </xf>
    <xf numFmtId="0" fontId="5" fillId="0" borderId="0" xfId="1"/>
    <xf numFmtId="2" fontId="2" fillId="0" borderId="1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6" fillId="0" borderId="0" xfId="0" applyFont="1" applyProtection="1">
      <protection locked="0" hidden="1"/>
    </xf>
    <xf numFmtId="0" fontId="1" fillId="0" borderId="0" xfId="0" applyFont="1" applyAlignment="1">
      <alignment horizontal="center" vertical="center" wrapText="1"/>
    </xf>
    <xf numFmtId="0" fontId="5" fillId="0" borderId="0" xfId="1" applyProtection="1">
      <protection locked="0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2">
    <cellStyle name="Link" xfId="1" builtinId="8"/>
    <cellStyle name="Standard" xfId="0" builtinId="0"/>
  </cellStyles>
  <dxfs count="32"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#00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#00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2" defaultTableStyle="TableStyleMedium2" defaultPivotStyle="PivotStyleLight16">
    <tableStyle name="MySqlDefault" pivot="0" table="0" count="0" xr9:uid="{F8D79EB2-90F1-4295-A05A-CBAF7F6B6DF3}"/>
    <tableStyle name="Tabellenformat 1" pivot="0" count="0" xr9:uid="{11A2E401-89D2-4639-BAB2-03532BD58EA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185964</xdr:colOff>
      <xdr:row>3</xdr:row>
      <xdr:rowOff>44450</xdr:rowOff>
    </xdr:from>
    <xdr:to>
      <xdr:col>3</xdr:col>
      <xdr:colOff>725964</xdr:colOff>
      <xdr:row>3</xdr:row>
      <xdr:rowOff>590898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8221EEA-E2A7-4213-A972-90E7055D12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451" r="10475" b="13949"/>
        <a:stretch/>
      </xdr:blipFill>
      <xdr:spPr>
        <a:xfrm>
          <a:off x="2643414" y="228600"/>
          <a:ext cx="540000" cy="54644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</xdr:row>
      <xdr:rowOff>57150</xdr:rowOff>
    </xdr:from>
    <xdr:to>
      <xdr:col>2</xdr:col>
      <xdr:colOff>711450</xdr:colOff>
      <xdr:row>3</xdr:row>
      <xdr:rowOff>603598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C747B38-D5D6-4F5C-A22C-93A4DE8D4F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451" r="10475" b="13949"/>
        <a:stretch/>
      </xdr:blipFill>
      <xdr:spPr>
        <a:xfrm>
          <a:off x="1739900" y="241300"/>
          <a:ext cx="540000" cy="5464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130629</xdr:colOff>
      <xdr:row>3</xdr:row>
      <xdr:rowOff>114300</xdr:rowOff>
    </xdr:from>
    <xdr:to>
      <xdr:col>4</xdr:col>
      <xdr:colOff>670629</xdr:colOff>
      <xdr:row>3</xdr:row>
      <xdr:rowOff>525645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2B9F32A-736F-4D77-B52C-5F09FD3CB3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874" t="12475" r="9626" b="10573"/>
        <a:stretch/>
      </xdr:blipFill>
      <xdr:spPr>
        <a:xfrm>
          <a:off x="3477079" y="298450"/>
          <a:ext cx="540000" cy="411345"/>
        </a:xfrm>
        <a:prstGeom prst="rect">
          <a:avLst/>
        </a:prstGeom>
      </xdr:spPr>
    </xdr:pic>
    <xdr:clientData/>
  </xdr:twoCellAnchor>
  <xdr:twoCellAnchor editAs="oneCell">
    <xdr:from>
      <xdr:col>5</xdr:col>
      <xdr:colOff>120650</xdr:colOff>
      <xdr:row>3</xdr:row>
      <xdr:rowOff>63500</xdr:rowOff>
    </xdr:from>
    <xdr:to>
      <xdr:col>5</xdr:col>
      <xdr:colOff>660650</xdr:colOff>
      <xdr:row>3</xdr:row>
      <xdr:rowOff>498328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A1E825E-1485-407C-BA9A-0DA902D3AE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709" t="6631" r="13636" b="13193"/>
        <a:stretch/>
      </xdr:blipFill>
      <xdr:spPr>
        <a:xfrm>
          <a:off x="4356100" y="247650"/>
          <a:ext cx="540000" cy="434828"/>
        </a:xfrm>
        <a:prstGeom prst="rect">
          <a:avLst/>
        </a:prstGeom>
      </xdr:spPr>
    </xdr:pic>
    <xdr:clientData/>
  </xdr:twoCellAnchor>
  <xdr:twoCellAnchor editAs="oneCell">
    <xdr:from>
      <xdr:col>8</xdr:col>
      <xdr:colOff>65317</xdr:colOff>
      <xdr:row>3</xdr:row>
      <xdr:rowOff>102511</xdr:rowOff>
    </xdr:from>
    <xdr:to>
      <xdr:col>8</xdr:col>
      <xdr:colOff>497500</xdr:colOff>
      <xdr:row>3</xdr:row>
      <xdr:rowOff>361360</xdr:rowOff>
    </xdr:to>
    <xdr:pic>
      <xdr:nvPicPr>
        <xdr:cNvPr id="6" name="Grafik 5" descr="Bike clipart icon, Bike icon Transparent FREE for download on ...">
          <a:extLst>
            <a:ext uri="{FF2B5EF4-FFF2-40B4-BE49-F238E27FC236}">
              <a16:creationId xmlns:a16="http://schemas.microsoft.com/office/drawing/2014/main" id="{5A03A7BB-1EDB-4005-8703-4EF49B29FAA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8" t="27426" r="7805" b="20676"/>
        <a:stretch/>
      </xdr:blipFill>
      <xdr:spPr bwMode="auto">
        <a:xfrm>
          <a:off x="7043060" y="287568"/>
          <a:ext cx="432183" cy="258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214992</xdr:colOff>
      <xdr:row>3</xdr:row>
      <xdr:rowOff>134257</xdr:rowOff>
    </xdr:from>
    <xdr:to>
      <xdr:col>7</xdr:col>
      <xdr:colOff>754992</xdr:colOff>
      <xdr:row>3</xdr:row>
      <xdr:rowOff>597795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2897F40-4788-41A2-B8F4-B9160F05DC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5641"/>
        <a:stretch/>
      </xdr:blipFill>
      <xdr:spPr>
        <a:xfrm>
          <a:off x="6228442" y="318407"/>
          <a:ext cx="540000" cy="463538"/>
        </a:xfrm>
        <a:prstGeom prst="rect">
          <a:avLst/>
        </a:prstGeom>
      </xdr:spPr>
    </xdr:pic>
    <xdr:clientData/>
  </xdr:twoCellAnchor>
  <xdr:twoCellAnchor editAs="oneCell">
    <xdr:from>
      <xdr:col>8</xdr:col>
      <xdr:colOff>551552</xdr:colOff>
      <xdr:row>3</xdr:row>
      <xdr:rowOff>29936</xdr:rowOff>
    </xdr:from>
    <xdr:to>
      <xdr:col>8</xdr:col>
      <xdr:colOff>878594</xdr:colOff>
      <xdr:row>3</xdr:row>
      <xdr:rowOff>372854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497DD16F-5CE6-4FE3-9AF8-DB15733CC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529295" y="214993"/>
          <a:ext cx="327042" cy="342918"/>
        </a:xfrm>
        <a:prstGeom prst="rect">
          <a:avLst/>
        </a:prstGeom>
      </xdr:spPr>
    </xdr:pic>
    <xdr:clientData/>
  </xdr:twoCellAnchor>
  <xdr:twoCellAnchor editAs="oneCell">
    <xdr:from>
      <xdr:col>6</xdr:col>
      <xdr:colOff>125188</xdr:colOff>
      <xdr:row>3</xdr:row>
      <xdr:rowOff>114311</xdr:rowOff>
    </xdr:from>
    <xdr:to>
      <xdr:col>6</xdr:col>
      <xdr:colOff>832419</xdr:colOff>
      <xdr:row>3</xdr:row>
      <xdr:rowOff>542936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2C309F03-F0D2-AC78-EF47-9B9CCD887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306788" y="299368"/>
          <a:ext cx="707231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185964</xdr:colOff>
      <xdr:row>1</xdr:row>
      <xdr:rowOff>44450</xdr:rowOff>
    </xdr:from>
    <xdr:to>
      <xdr:col>3</xdr:col>
      <xdr:colOff>725964</xdr:colOff>
      <xdr:row>1</xdr:row>
      <xdr:rowOff>590898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A4A238C-38B5-4E67-8253-C2E1EFBC35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451" r="10475" b="13949"/>
        <a:stretch/>
      </xdr:blipFill>
      <xdr:spPr>
        <a:xfrm>
          <a:off x="2673350" y="234950"/>
          <a:ext cx="540000" cy="54644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</xdr:row>
      <xdr:rowOff>57150</xdr:rowOff>
    </xdr:from>
    <xdr:to>
      <xdr:col>2</xdr:col>
      <xdr:colOff>711450</xdr:colOff>
      <xdr:row>1</xdr:row>
      <xdr:rowOff>603598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269845B-C756-49B8-98C5-1386E755F3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451" r="10475" b="13949"/>
        <a:stretch/>
      </xdr:blipFill>
      <xdr:spPr>
        <a:xfrm>
          <a:off x="1760764" y="247650"/>
          <a:ext cx="540000" cy="546448"/>
        </a:xfrm>
        <a:prstGeom prst="rect">
          <a:avLst/>
        </a:prstGeom>
      </xdr:spPr>
    </xdr:pic>
    <xdr:clientData/>
  </xdr:twoCellAnchor>
  <xdr:twoCellAnchor editAs="oneCell">
    <xdr:from>
      <xdr:col>4</xdr:col>
      <xdr:colOff>130629</xdr:colOff>
      <xdr:row>1</xdr:row>
      <xdr:rowOff>114300</xdr:rowOff>
    </xdr:from>
    <xdr:to>
      <xdr:col>4</xdr:col>
      <xdr:colOff>670629</xdr:colOff>
      <xdr:row>1</xdr:row>
      <xdr:rowOff>525645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C821D2A-5419-404B-A84F-3164512629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874" t="12475" r="9626" b="10573"/>
        <a:stretch/>
      </xdr:blipFill>
      <xdr:spPr>
        <a:xfrm>
          <a:off x="3516086" y="304800"/>
          <a:ext cx="540000" cy="411345"/>
        </a:xfrm>
        <a:prstGeom prst="rect">
          <a:avLst/>
        </a:prstGeom>
      </xdr:spPr>
    </xdr:pic>
    <xdr:clientData/>
  </xdr:twoCellAnchor>
  <xdr:twoCellAnchor editAs="oneCell">
    <xdr:from>
      <xdr:col>5</xdr:col>
      <xdr:colOff>120650</xdr:colOff>
      <xdr:row>1</xdr:row>
      <xdr:rowOff>63500</xdr:rowOff>
    </xdr:from>
    <xdr:to>
      <xdr:col>5</xdr:col>
      <xdr:colOff>660650</xdr:colOff>
      <xdr:row>1</xdr:row>
      <xdr:rowOff>498328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DDEEA5B-45B0-4666-89F6-39E23B2723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709" t="6631" r="13636" b="13193"/>
        <a:stretch/>
      </xdr:blipFill>
      <xdr:spPr>
        <a:xfrm>
          <a:off x="4404179" y="254000"/>
          <a:ext cx="540000" cy="434828"/>
        </a:xfrm>
        <a:prstGeom prst="rect">
          <a:avLst/>
        </a:prstGeom>
      </xdr:spPr>
    </xdr:pic>
    <xdr:clientData/>
  </xdr:twoCellAnchor>
  <xdr:twoCellAnchor editAs="oneCell">
    <xdr:from>
      <xdr:col>8</xdr:col>
      <xdr:colOff>65317</xdr:colOff>
      <xdr:row>1</xdr:row>
      <xdr:rowOff>102511</xdr:rowOff>
    </xdr:from>
    <xdr:to>
      <xdr:col>8</xdr:col>
      <xdr:colOff>497500</xdr:colOff>
      <xdr:row>1</xdr:row>
      <xdr:rowOff>361360</xdr:rowOff>
    </xdr:to>
    <xdr:pic>
      <xdr:nvPicPr>
        <xdr:cNvPr id="6" name="Grafik 5" descr="Bike clipart icon, Bike icon Transparent FREE for download on ...">
          <a:extLst>
            <a:ext uri="{FF2B5EF4-FFF2-40B4-BE49-F238E27FC236}">
              <a16:creationId xmlns:a16="http://schemas.microsoft.com/office/drawing/2014/main" id="{E788B64A-58E1-4665-A547-AB99127E328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8" t="27426" r="7805" b="20676"/>
        <a:stretch/>
      </xdr:blipFill>
      <xdr:spPr bwMode="auto">
        <a:xfrm>
          <a:off x="7043060" y="293011"/>
          <a:ext cx="432183" cy="258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214992</xdr:colOff>
      <xdr:row>1</xdr:row>
      <xdr:rowOff>134257</xdr:rowOff>
    </xdr:from>
    <xdr:to>
      <xdr:col>7</xdr:col>
      <xdr:colOff>754992</xdr:colOff>
      <xdr:row>1</xdr:row>
      <xdr:rowOff>597795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983738E0-355C-479D-AA73-946F4CCD1C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5641"/>
        <a:stretch/>
      </xdr:blipFill>
      <xdr:spPr>
        <a:xfrm>
          <a:off x="6294663" y="324757"/>
          <a:ext cx="540000" cy="463538"/>
        </a:xfrm>
        <a:prstGeom prst="rect">
          <a:avLst/>
        </a:prstGeom>
      </xdr:spPr>
    </xdr:pic>
    <xdr:clientData/>
  </xdr:twoCellAnchor>
  <xdr:twoCellAnchor editAs="oneCell">
    <xdr:from>
      <xdr:col>8</xdr:col>
      <xdr:colOff>551552</xdr:colOff>
      <xdr:row>1</xdr:row>
      <xdr:rowOff>29936</xdr:rowOff>
    </xdr:from>
    <xdr:to>
      <xdr:col>8</xdr:col>
      <xdr:colOff>878594</xdr:colOff>
      <xdr:row>1</xdr:row>
      <xdr:rowOff>372854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E0E17C43-FD4F-41FE-9B84-FD2654032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529295" y="220436"/>
          <a:ext cx="327042" cy="342918"/>
        </a:xfrm>
        <a:prstGeom prst="rect">
          <a:avLst/>
        </a:prstGeom>
      </xdr:spPr>
    </xdr:pic>
    <xdr:clientData/>
  </xdr:twoCellAnchor>
  <xdr:twoCellAnchor editAs="oneCell">
    <xdr:from>
      <xdr:col>6</xdr:col>
      <xdr:colOff>125188</xdr:colOff>
      <xdr:row>1</xdr:row>
      <xdr:rowOff>114311</xdr:rowOff>
    </xdr:from>
    <xdr:to>
      <xdr:col>6</xdr:col>
      <xdr:colOff>832419</xdr:colOff>
      <xdr:row>1</xdr:row>
      <xdr:rowOff>542936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FCFCB226-EDA0-407D-9228-B04F50AAF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306788" y="304811"/>
          <a:ext cx="707231" cy="428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B9A648-E251-4C7C-8298-4DDAAD1B7813}" name="Tabelle32" displayName="Tabelle32" ref="B14:K74" totalsRowShown="0" headerRowDxfId="31" dataDxfId="29" headerRowBorderDxfId="30" tableBorderDxfId="28" totalsRowBorderDxfId="27">
  <autoFilter ref="B14:K74" xr:uid="{E59A683C-93BB-4B03-AF04-9C4EF5FC7E97}"/>
  <tableColumns count="10">
    <tableColumn id="1" xr3:uid="{2E99BDF3-4DA4-4E3D-801F-2B1DD655E00D}" name="Teilnehmer*In" dataDxfId="26">
      <calculatedColumnFormula>ROWS(B$15:B15)</calculatedColumnFormula>
    </tableColumn>
    <tableColumn id="2" xr3:uid="{0D700778-969A-421A-8A40-13918D4BCDC4}" name="ÖPNV" dataDxfId="25"/>
    <tableColumn id="3" xr3:uid="{70039BB6-22B6-4717-8C0C-7F8D8C5D7D92}" name="ICE/IC" dataDxfId="24"/>
    <tableColumn id="4" xr3:uid="{BD1719B2-25DB-48F8-851A-A9D996BFCF20}" name="PKW" dataDxfId="23"/>
    <tableColumn id="5" xr3:uid="{A3C82207-DD45-48A1-8C78-065EB11A4880}" name="e-PKW" dataDxfId="22"/>
    <tableColumn id="6" xr3:uid="{38120EE9-6862-43BC-8078-05030B033A4B}" name="E-Bike" dataDxfId="21"/>
    <tableColumn id="7" xr3:uid="{3B7028D8-83DA-4641-AE42-0E525F1EA4E5}" name="Flugzeug" dataDxfId="20"/>
    <tableColumn id="10" xr3:uid="{FA9A7CAE-D7ED-4153-A05B-AC7463EAEAB9}" name="Rad / zu Fuß" dataDxfId="19"/>
    <tableColumn id="8" xr3:uid="{E8EDA00D-4C60-4B27-BBEB-63E17F3A419D}" name="Selbst-oder Mitfahrer*In" dataDxfId="18"/>
    <tableColumn id="9" xr3:uid="{15079554-9003-496D-ADA9-D500B9E22994}" name="kg CO2" dataDxfId="17">
      <calculatedColumnFormula>IF(COUNT(Tabelle32[[#This Row],[ÖPNV]:[Rad / zu Fuß]])=0,"",IF(J15=FahrerTyp_Mit,SUMPRODUCT(C$5:D$5,Tabelle32[[#This Row],[ÖPNV]:[ICE/IC]])+SUMPRODUCT(G$5:I$5,Tabelle32[[#This Row],[E-Bike]:[Rad / zu Fuß]]),SUMPRODUCT(C$5:I$5,Tabelle32[[#This Row],[ÖPNV]:[Rad / zu Fuß]]))/100)</calculatedColumnFormula>
    </tableColumn>
  </tableColumns>
  <tableStyleInfo name="Tabellenformat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5ACC075-B5DC-44C4-994D-AF576AEBC2D3}" name="Tabelle323" displayName="Tabelle323" ref="B12:K25" totalsRowShown="0" headerRowDxfId="16" dataDxfId="14" headerRowBorderDxfId="15" tableBorderDxfId="13" totalsRowBorderDxfId="12">
  <autoFilter ref="B12:K25" xr:uid="{E59A683C-93BB-4B03-AF04-9C4EF5FC7E97}"/>
  <tableColumns count="10">
    <tableColumn id="1" xr3:uid="{F7000F33-A848-44D3-ADFA-03D1B3F3B5DA}" name="Teilnehmer*In" dataDxfId="11">
      <calculatedColumnFormula>ROWS(B$13:B13)</calculatedColumnFormula>
    </tableColumn>
    <tableColumn id="2" xr3:uid="{3429FD44-9651-4FEB-9EF3-2D3D611D7216}" name="ÖPNV" dataDxfId="10"/>
    <tableColumn id="3" xr3:uid="{CAB98172-6B01-4D59-96D0-4B5893D6CC18}" name="ICE/IC" dataDxfId="9"/>
    <tableColumn id="4" xr3:uid="{6E9AEE8A-6473-4967-BE91-F0298CB6D715}" name="PKW" dataDxfId="8"/>
    <tableColumn id="5" xr3:uid="{D2032BBE-AA97-4B5C-8DCD-2A36B924BF07}" name="e-PKW" dataDxfId="7"/>
    <tableColumn id="6" xr3:uid="{C169E7D2-3532-44D0-8AB0-FDCF8E0D4606}" name="E-Bike" dataDxfId="6"/>
    <tableColumn id="7" xr3:uid="{CF53CD76-7292-4A89-9652-83763369C783}" name="Flugzeug" dataDxfId="5"/>
    <tableColumn id="10" xr3:uid="{75FAFA32-C865-4CE8-A6E3-CFBC0E6B9A7E}" name="Rad / zu Fuß" dataDxfId="4"/>
    <tableColumn id="8" xr3:uid="{0A26FADB-9EB8-47AD-ADF5-F52369442025}" name="Selbst-oder Mitfahrer*In" dataDxfId="3"/>
    <tableColumn id="9" xr3:uid="{9108173E-2D1D-4087-9589-EAB2C8F92719}" name="kg CO2" dataDxfId="2">
      <calculatedColumnFormula>IF(COUNT(Tabelle323[[#This Row],[ÖPNV]:[Rad / zu Fuß]])=0,"",IF(J13=FahrerTyp_Mit,SUMPRODUCT(C$3:D$3,Tabelle323[[#This Row],[ÖPNV]:[ICE/IC]])+SUMPRODUCT(G$3:I$3,Tabelle323[[#This Row],[E-Bike]:[Rad / zu Fuß]]),SUMPRODUCT(C$3:I$3,Tabelle323[[#This Row],[ÖPNV]:[Rad / zu Fuß]]))/100)</calculatedColumnFormula>
    </tableColumn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quarks.de/umwelt/klimawandel/co2-rechner-fuer-auto-flugzeug-und-c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quarks.de/umwelt/klimawandel/co2-rechner-fuer-auto-flugzeug-und-co/" TargetMode="Externa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E7D58-4FFD-4FD2-87A7-2C71C86ACC6C}">
  <dimension ref="A2:D15"/>
  <sheetViews>
    <sheetView zoomScaleNormal="100" workbookViewId="0">
      <selection activeCell="C14" sqref="C14"/>
    </sheetView>
  </sheetViews>
  <sheetFormatPr baseColWidth="10" defaultRowHeight="14.5" x14ac:dyDescent="0.35"/>
  <cols>
    <col min="2" max="2" width="66.81640625" customWidth="1"/>
    <col min="4" max="4" width="47.54296875" customWidth="1"/>
  </cols>
  <sheetData>
    <row r="2" spans="1:4" x14ac:dyDescent="0.35">
      <c r="A2" s="21" t="s">
        <v>16</v>
      </c>
      <c r="B2" s="22" t="s">
        <v>15</v>
      </c>
    </row>
    <row r="3" spans="1:4" x14ac:dyDescent="0.35">
      <c r="A3" s="19">
        <v>1</v>
      </c>
      <c r="B3" s="20" t="s">
        <v>14</v>
      </c>
      <c r="D3" t="s">
        <v>33</v>
      </c>
    </row>
    <row r="4" spans="1:4" ht="43.5" x14ac:dyDescent="0.35">
      <c r="A4" s="19">
        <v>2</v>
      </c>
      <c r="B4" s="20" t="s">
        <v>27</v>
      </c>
      <c r="D4" t="s">
        <v>32</v>
      </c>
    </row>
    <row r="5" spans="1:4" ht="17.5" customHeight="1" x14ac:dyDescent="0.35">
      <c r="A5" s="19">
        <v>3</v>
      </c>
      <c r="B5" s="20" t="s">
        <v>23</v>
      </c>
      <c r="D5" s="33" t="s">
        <v>31</v>
      </c>
    </row>
    <row r="6" spans="1:4" ht="29" x14ac:dyDescent="0.35">
      <c r="A6" s="19">
        <v>4</v>
      </c>
      <c r="B6" s="20" t="s">
        <v>22</v>
      </c>
      <c r="D6" s="33"/>
    </row>
    <row r="7" spans="1:4" hidden="1" x14ac:dyDescent="0.35">
      <c r="A7" s="19"/>
      <c r="B7" s="20"/>
    </row>
    <row r="8" spans="1:4" ht="43.5" x14ac:dyDescent="0.35">
      <c r="A8" s="19">
        <v>5</v>
      </c>
      <c r="B8" s="20" t="s">
        <v>20</v>
      </c>
    </row>
    <row r="9" spans="1:4" ht="29" x14ac:dyDescent="0.35">
      <c r="A9" s="19">
        <v>6</v>
      </c>
      <c r="B9" s="20" t="s">
        <v>28</v>
      </c>
    </row>
    <row r="10" spans="1:4" x14ac:dyDescent="0.35">
      <c r="A10" s="19">
        <v>7</v>
      </c>
      <c r="B10" s="20" t="s">
        <v>21</v>
      </c>
    </row>
    <row r="11" spans="1:4" x14ac:dyDescent="0.35">
      <c r="A11" s="23"/>
      <c r="B11" s="24" t="s">
        <v>17</v>
      </c>
    </row>
    <row r="12" spans="1:4" ht="29" x14ac:dyDescent="0.35">
      <c r="A12" s="19">
        <v>8</v>
      </c>
      <c r="B12" s="20" t="s">
        <v>18</v>
      </c>
    </row>
    <row r="13" spans="1:4" ht="43.5" x14ac:dyDescent="0.35">
      <c r="A13" s="19">
        <v>9</v>
      </c>
      <c r="B13" s="20" t="s">
        <v>29</v>
      </c>
    </row>
    <row r="14" spans="1:4" ht="29" x14ac:dyDescent="0.35">
      <c r="A14" s="19">
        <v>10</v>
      </c>
      <c r="B14" s="20" t="s">
        <v>36</v>
      </c>
    </row>
    <row r="15" spans="1:4" ht="29" x14ac:dyDescent="0.35">
      <c r="A15" s="19">
        <v>11</v>
      </c>
      <c r="B15" s="20" t="s">
        <v>30</v>
      </c>
    </row>
  </sheetData>
  <sheetProtection sheet="1" objects="1" scenarios="1" selectLockedCells="1"/>
  <hyperlinks>
    <hyperlink ref="D5" r:id="rId1" xr:uid="{D2381513-0D67-4FFC-9A85-7EE0145EAD17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4A6BC-5B24-46D3-87AD-1B134699CD45}">
  <dimension ref="B1:P76"/>
  <sheetViews>
    <sheetView tabSelected="1" zoomScaleNormal="100" workbookViewId="0">
      <pane ySplit="14" topLeftCell="A15" activePane="bottomLeft" state="frozenSplit"/>
      <selection pane="bottomLeft" activeCell="F15" sqref="F15"/>
    </sheetView>
  </sheetViews>
  <sheetFormatPr baseColWidth="10" defaultRowHeight="14.5" x14ac:dyDescent="0.35"/>
  <cols>
    <col min="1" max="1" width="4.6328125" customWidth="1"/>
    <col min="2" max="2" width="17.81640625" customWidth="1"/>
    <col min="3" max="9" width="12.7265625" customWidth="1"/>
    <col min="10" max="10" width="17" customWidth="1"/>
    <col min="11" max="11" width="16.08984375" customWidth="1"/>
  </cols>
  <sheetData>
    <row r="1" spans="2:16" ht="30" customHeight="1" x14ac:dyDescent="0.35">
      <c r="B1" s="47" t="s">
        <v>35</v>
      </c>
      <c r="C1" s="47"/>
      <c r="D1" s="47"/>
      <c r="E1" s="47"/>
      <c r="F1" s="47"/>
      <c r="G1" s="47"/>
      <c r="H1" s="47"/>
      <c r="I1" s="47"/>
    </row>
    <row r="2" spans="2:16" x14ac:dyDescent="0.35">
      <c r="B2" s="40" t="s">
        <v>31</v>
      </c>
    </row>
    <row r="3" spans="2:16" ht="15" thickBot="1" x14ac:dyDescent="0.4"/>
    <row r="4" spans="2:16" ht="70.5" customHeight="1" x14ac:dyDescent="0.5">
      <c r="B4" s="25"/>
      <c r="C4" s="26" t="s">
        <v>0</v>
      </c>
      <c r="D4" s="26" t="s">
        <v>1</v>
      </c>
      <c r="E4" s="26" t="s">
        <v>2</v>
      </c>
      <c r="F4" s="26" t="s">
        <v>3</v>
      </c>
      <c r="G4" s="26" t="s">
        <v>19</v>
      </c>
      <c r="H4" s="26" t="s">
        <v>4</v>
      </c>
      <c r="I4" s="27" t="s">
        <v>25</v>
      </c>
      <c r="J4" s="39"/>
    </row>
    <row r="5" spans="2:16" ht="33" customHeight="1" thickBot="1" x14ac:dyDescent="0.5">
      <c r="B5" s="28" t="s">
        <v>34</v>
      </c>
      <c r="C5" s="29">
        <v>6.8</v>
      </c>
      <c r="D5" s="29">
        <v>3</v>
      </c>
      <c r="E5" s="29">
        <v>19.399999999999999</v>
      </c>
      <c r="F5" s="29">
        <v>9.1</v>
      </c>
      <c r="G5" s="29">
        <v>0.4</v>
      </c>
      <c r="H5" s="29">
        <v>23.9</v>
      </c>
      <c r="I5" s="30">
        <v>0</v>
      </c>
    </row>
    <row r="6" spans="2:16" hidden="1" x14ac:dyDescent="0.3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6" hidden="1" x14ac:dyDescent="0.3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6" hidden="1" x14ac:dyDescent="0.3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6" hidden="1" x14ac:dyDescent="0.35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6" ht="10" customHeight="1" x14ac:dyDescent="0.35"/>
    <row r="11" spans="2:16" ht="23.5" x14ac:dyDescent="0.55000000000000004">
      <c r="B11" s="38" t="s">
        <v>13</v>
      </c>
      <c r="J11" s="16"/>
      <c r="K11" s="12"/>
      <c r="P11" t="s">
        <v>8</v>
      </c>
    </row>
    <row r="12" spans="2:16" ht="10" customHeight="1" thickBot="1" x14ac:dyDescent="0.4">
      <c r="J12" s="16"/>
      <c r="K12" s="12"/>
      <c r="P12" t="s">
        <v>9</v>
      </c>
    </row>
    <row r="13" spans="2:16" ht="19" thickBot="1" x14ac:dyDescent="0.5">
      <c r="C13" s="41" t="s">
        <v>5</v>
      </c>
      <c r="D13" s="42"/>
      <c r="E13" s="42"/>
      <c r="F13" s="42"/>
      <c r="G13" s="42"/>
      <c r="H13" s="42"/>
      <c r="I13" s="43"/>
      <c r="J13" s="2"/>
    </row>
    <row r="14" spans="2:16" ht="38.75" customHeight="1" x14ac:dyDescent="0.5">
      <c r="B14" s="13" t="s">
        <v>11</v>
      </c>
      <c r="C14" s="9" t="s">
        <v>0</v>
      </c>
      <c r="D14" s="9" t="s">
        <v>1</v>
      </c>
      <c r="E14" s="9" t="s">
        <v>2</v>
      </c>
      <c r="F14" s="9" t="s">
        <v>3</v>
      </c>
      <c r="G14" s="9" t="s">
        <v>19</v>
      </c>
      <c r="H14" s="9" t="s">
        <v>4</v>
      </c>
      <c r="I14" s="10" t="s">
        <v>24</v>
      </c>
      <c r="J14" s="10" t="s">
        <v>10</v>
      </c>
      <c r="K14" s="11" t="s">
        <v>6</v>
      </c>
      <c r="L14" s="4"/>
    </row>
    <row r="15" spans="2:16" ht="18.5" x14ac:dyDescent="0.45">
      <c r="B15" s="14">
        <f>ROWS(B$15:B15)</f>
        <v>1</v>
      </c>
      <c r="C15" s="6"/>
      <c r="D15" s="6"/>
      <c r="E15" s="6"/>
      <c r="F15" s="6"/>
      <c r="G15" s="6"/>
      <c r="H15" s="6"/>
      <c r="I15" s="6"/>
      <c r="J15" s="6" t="s">
        <v>8</v>
      </c>
      <c r="K15" s="34" t="str">
        <f>IF(COUNT(Tabelle32[[#This Row],[ÖPNV]:[Rad / zu Fuß]])=0,"",IF(J15=FahrerTyp_Mit,SUMPRODUCT(C$5:D$5,Tabelle32[[#This Row],[ÖPNV]:[ICE/IC]])+SUMPRODUCT(G$5:I$5,Tabelle32[[#This Row],[E-Bike]:[Rad / zu Fuß]]),SUMPRODUCT(C$5:I$5,Tabelle32[[#This Row],[ÖPNV]:[Rad / zu Fuß]]))/100)</f>
        <v/>
      </c>
      <c r="L15" s="7"/>
    </row>
    <row r="16" spans="2:16" ht="18.5" x14ac:dyDescent="0.45">
      <c r="B16" s="14">
        <f>ROWS(B$15:B16)</f>
        <v>2</v>
      </c>
      <c r="C16" s="6"/>
      <c r="D16" s="6"/>
      <c r="E16" s="6"/>
      <c r="F16" s="6"/>
      <c r="G16" s="6"/>
      <c r="H16" s="6"/>
      <c r="I16" s="6"/>
      <c r="J16" s="6" t="s">
        <v>9</v>
      </c>
      <c r="K16" s="34" t="str">
        <f>IF(COUNT(Tabelle32[[#This Row],[ÖPNV]:[Rad / zu Fuß]])=0,"",IF(J16=FahrerTyp_Mit,SUMPRODUCT(C$5:D$5,Tabelle32[[#This Row],[ÖPNV]:[ICE/IC]])+SUMPRODUCT(G$5:I$5,Tabelle32[[#This Row],[E-Bike]:[Rad / zu Fuß]]),SUMPRODUCT(C$5:I$5,Tabelle32[[#This Row],[ÖPNV]:[Rad / zu Fuß]]))/100)</f>
        <v/>
      </c>
      <c r="L16" s="7"/>
    </row>
    <row r="17" spans="2:12" ht="18.5" x14ac:dyDescent="0.45">
      <c r="B17" s="14">
        <f>ROWS(B$15:B17)</f>
        <v>3</v>
      </c>
      <c r="C17" s="6"/>
      <c r="D17" s="6"/>
      <c r="E17" s="6"/>
      <c r="F17" s="6"/>
      <c r="G17" s="6"/>
      <c r="H17" s="6"/>
      <c r="I17" s="6"/>
      <c r="J17" s="6" t="s">
        <v>8</v>
      </c>
      <c r="K17" s="34" t="str">
        <f>IF(COUNT(Tabelle32[[#This Row],[ÖPNV]:[Rad / zu Fuß]])=0,"",IF(J17=FahrerTyp_Mit,SUMPRODUCT(C$5:D$5,Tabelle32[[#This Row],[ÖPNV]:[ICE/IC]])+SUMPRODUCT(G$5:I$5,Tabelle32[[#This Row],[E-Bike]:[Rad / zu Fuß]]),SUMPRODUCT(C$5:I$5,Tabelle32[[#This Row],[ÖPNV]:[Rad / zu Fuß]]))/100)</f>
        <v/>
      </c>
      <c r="L17" s="7"/>
    </row>
    <row r="18" spans="2:12" ht="18.5" x14ac:dyDescent="0.45">
      <c r="B18" s="15">
        <f>ROWS(B$15:B18)</f>
        <v>4</v>
      </c>
      <c r="C18" s="8"/>
      <c r="D18" s="8"/>
      <c r="E18" s="8"/>
      <c r="F18" s="8"/>
      <c r="G18" s="8"/>
      <c r="H18" s="8"/>
      <c r="I18" s="8"/>
      <c r="J18" s="8" t="s">
        <v>9</v>
      </c>
      <c r="K18" s="35" t="str">
        <f>IF(COUNT(Tabelle32[[#This Row],[ÖPNV]:[Rad / zu Fuß]])=0,"",IF(J18=FahrerTyp_Mit,SUMPRODUCT(C$5:D$5,Tabelle32[[#This Row],[ÖPNV]:[ICE/IC]])+SUMPRODUCT(G$5:I$5,Tabelle32[[#This Row],[E-Bike]:[Rad / zu Fuß]]),SUMPRODUCT(C$5:I$5,Tabelle32[[#This Row],[ÖPNV]:[Rad / zu Fuß]]))/100)</f>
        <v/>
      </c>
      <c r="L18" s="7"/>
    </row>
    <row r="19" spans="2:12" ht="18.5" x14ac:dyDescent="0.45">
      <c r="B19" s="14">
        <f>ROWS(B$15:B19)</f>
        <v>5</v>
      </c>
      <c r="C19" s="6"/>
      <c r="D19" s="6"/>
      <c r="E19" s="6"/>
      <c r="F19" s="6"/>
      <c r="G19" s="6"/>
      <c r="H19" s="6"/>
      <c r="I19" s="6"/>
      <c r="J19" s="6" t="s">
        <v>8</v>
      </c>
      <c r="K19" s="34" t="str">
        <f>IF(COUNT(Tabelle32[[#This Row],[ÖPNV]:[Rad / zu Fuß]])=0,"",IF(J19=FahrerTyp_Mit,SUMPRODUCT(C$5:D$5,Tabelle32[[#This Row],[ÖPNV]:[ICE/IC]])+SUMPRODUCT(G$5:I$5,Tabelle32[[#This Row],[E-Bike]:[Rad / zu Fuß]]),SUMPRODUCT(C$5:I$5,Tabelle32[[#This Row],[ÖPNV]:[Rad / zu Fuß]]))/100)</f>
        <v/>
      </c>
      <c r="L19" s="7"/>
    </row>
    <row r="20" spans="2:12" ht="18.5" x14ac:dyDescent="0.45">
      <c r="B20" s="14">
        <f>ROWS(B$15:B20)</f>
        <v>6</v>
      </c>
      <c r="C20" s="6"/>
      <c r="D20" s="6"/>
      <c r="E20" s="6"/>
      <c r="F20" s="6"/>
      <c r="G20" s="6"/>
      <c r="H20" s="6"/>
      <c r="I20" s="6"/>
      <c r="J20" s="6" t="s">
        <v>8</v>
      </c>
      <c r="K20" s="34" t="str">
        <f>IF(COUNT(Tabelle32[[#This Row],[ÖPNV]:[Rad / zu Fuß]])=0,"",IF(J20=FahrerTyp_Mit,SUMPRODUCT(C$5:D$5,Tabelle32[[#This Row],[ÖPNV]:[ICE/IC]])+SUMPRODUCT(G$5:I$5,Tabelle32[[#This Row],[E-Bike]:[Rad / zu Fuß]]),SUMPRODUCT(C$5:I$5,Tabelle32[[#This Row],[ÖPNV]:[Rad / zu Fuß]]))/100)</f>
        <v/>
      </c>
    </row>
    <row r="21" spans="2:12" ht="18.5" x14ac:dyDescent="0.45">
      <c r="B21" s="14">
        <f>ROWS(B$15:B21)</f>
        <v>7</v>
      </c>
      <c r="C21" s="6"/>
      <c r="D21" s="6"/>
      <c r="E21" s="6"/>
      <c r="F21" s="6"/>
      <c r="G21" s="6"/>
      <c r="H21" s="6"/>
      <c r="I21" s="6"/>
      <c r="J21" s="6" t="s">
        <v>8</v>
      </c>
      <c r="K21" s="34" t="str">
        <f>IF(COUNT(Tabelle32[[#This Row],[ÖPNV]:[Rad / zu Fuß]])=0,"",IF(J21=FahrerTyp_Mit,SUMPRODUCT(C$5:D$5,Tabelle32[[#This Row],[ÖPNV]:[ICE/IC]])+SUMPRODUCT(G$5:I$5,Tabelle32[[#This Row],[E-Bike]:[Rad / zu Fuß]]),SUMPRODUCT(C$5:I$5,Tabelle32[[#This Row],[ÖPNV]:[Rad / zu Fuß]]))/100)</f>
        <v/>
      </c>
    </row>
    <row r="22" spans="2:12" ht="18.5" x14ac:dyDescent="0.45">
      <c r="B22" s="15">
        <f>ROWS(B$15:B22)</f>
        <v>8</v>
      </c>
      <c r="C22" s="6"/>
      <c r="D22" s="6"/>
      <c r="E22" s="6"/>
      <c r="F22" s="6"/>
      <c r="G22" s="6"/>
      <c r="H22" s="6"/>
      <c r="I22" s="6"/>
      <c r="J22" s="6" t="s">
        <v>8</v>
      </c>
      <c r="K22" s="34" t="str">
        <f>IF(COUNT(Tabelle32[[#This Row],[ÖPNV]:[Rad / zu Fuß]])=0,"",IF(J22=FahrerTyp_Mit,SUMPRODUCT(C$5:D$5,Tabelle32[[#This Row],[ÖPNV]:[ICE/IC]])+SUMPRODUCT(G$5:I$5,Tabelle32[[#This Row],[E-Bike]:[Rad / zu Fuß]]),SUMPRODUCT(C$5:I$5,Tabelle32[[#This Row],[ÖPNV]:[Rad / zu Fuß]]))/100)</f>
        <v/>
      </c>
    </row>
    <row r="23" spans="2:12" ht="18.5" x14ac:dyDescent="0.45">
      <c r="B23" s="14">
        <f>ROWS(B$15:B23)</f>
        <v>9</v>
      </c>
      <c r="C23" s="6"/>
      <c r="D23" s="6"/>
      <c r="E23" s="6"/>
      <c r="F23" s="6"/>
      <c r="G23" s="6"/>
      <c r="H23" s="6"/>
      <c r="I23" s="6"/>
      <c r="J23" s="6" t="s">
        <v>8</v>
      </c>
      <c r="K23" s="34" t="str">
        <f>IF(COUNT(Tabelle32[[#This Row],[ÖPNV]:[Rad / zu Fuß]])=0,"",IF(J23=FahrerTyp_Mit,SUMPRODUCT(C$5:D$5,Tabelle32[[#This Row],[ÖPNV]:[ICE/IC]])+SUMPRODUCT(G$5:I$5,Tabelle32[[#This Row],[E-Bike]:[Rad / zu Fuß]]),SUMPRODUCT(C$5:I$5,Tabelle32[[#This Row],[ÖPNV]:[Rad / zu Fuß]]))/100)</f>
        <v/>
      </c>
    </row>
    <row r="24" spans="2:12" ht="18.5" x14ac:dyDescent="0.45">
      <c r="B24" s="14">
        <f>ROWS(B$15:B24)</f>
        <v>10</v>
      </c>
      <c r="C24" s="6"/>
      <c r="D24" s="6"/>
      <c r="E24" s="6"/>
      <c r="F24" s="6"/>
      <c r="G24" s="6"/>
      <c r="H24" s="6"/>
      <c r="I24" s="6"/>
      <c r="J24" s="6" t="s">
        <v>8</v>
      </c>
      <c r="K24" s="34" t="str">
        <f>IF(COUNT(Tabelle32[[#This Row],[ÖPNV]:[Rad / zu Fuß]])=0,"",IF(J24=FahrerTyp_Mit,SUMPRODUCT(C$5:D$5,Tabelle32[[#This Row],[ÖPNV]:[ICE/IC]])+SUMPRODUCT(G$5:I$5,Tabelle32[[#This Row],[E-Bike]:[Rad / zu Fuß]]),SUMPRODUCT(C$5:I$5,Tabelle32[[#This Row],[ÖPNV]:[Rad / zu Fuß]]))/100)</f>
        <v/>
      </c>
    </row>
    <row r="25" spans="2:12" ht="18.5" x14ac:dyDescent="0.45">
      <c r="B25" s="14">
        <f>ROWS(B$15:B25)</f>
        <v>11</v>
      </c>
      <c r="C25" s="6"/>
      <c r="D25" s="6"/>
      <c r="E25" s="6"/>
      <c r="F25" s="6"/>
      <c r="G25" s="6"/>
      <c r="H25" s="6"/>
      <c r="I25" s="6"/>
      <c r="J25" s="6" t="s">
        <v>9</v>
      </c>
      <c r="K25" s="34" t="str">
        <f>IF(COUNT(Tabelle32[[#This Row],[ÖPNV]:[Rad / zu Fuß]])=0,"",IF(J25=FahrerTyp_Mit,SUMPRODUCT(C$5:D$5,Tabelle32[[#This Row],[ÖPNV]:[ICE/IC]])+SUMPRODUCT(G$5:I$5,Tabelle32[[#This Row],[E-Bike]:[Rad / zu Fuß]]),SUMPRODUCT(C$5:I$5,Tabelle32[[#This Row],[ÖPNV]:[Rad / zu Fuß]]))/100)</f>
        <v/>
      </c>
    </row>
    <row r="26" spans="2:12" ht="18.5" x14ac:dyDescent="0.45">
      <c r="B26" s="15">
        <f>ROWS(B$15:B26)</f>
        <v>12</v>
      </c>
      <c r="C26" s="6"/>
      <c r="D26" s="6"/>
      <c r="E26" s="6"/>
      <c r="F26" s="6"/>
      <c r="G26" s="6"/>
      <c r="H26" s="6"/>
      <c r="I26" s="6"/>
      <c r="J26" s="6" t="s">
        <v>9</v>
      </c>
      <c r="K26" s="34" t="str">
        <f>IF(COUNT(Tabelle32[[#This Row],[ÖPNV]:[Rad / zu Fuß]])=0,"",IF(J26=FahrerTyp_Mit,SUMPRODUCT(C$5:D$5,Tabelle32[[#This Row],[ÖPNV]:[ICE/IC]])+SUMPRODUCT(G$5:I$5,Tabelle32[[#This Row],[E-Bike]:[Rad / zu Fuß]]),SUMPRODUCT(C$5:I$5,Tabelle32[[#This Row],[ÖPNV]:[Rad / zu Fuß]]))/100)</f>
        <v/>
      </c>
    </row>
    <row r="27" spans="2:12" ht="18.5" x14ac:dyDescent="0.45">
      <c r="B27" s="14">
        <f>ROWS(B$15:B27)</f>
        <v>13</v>
      </c>
      <c r="C27" s="6"/>
      <c r="D27" s="6"/>
      <c r="E27" s="6"/>
      <c r="F27" s="6"/>
      <c r="G27" s="6"/>
      <c r="H27" s="6"/>
      <c r="I27" s="6"/>
      <c r="J27" s="6"/>
      <c r="K27" s="34" t="str">
        <f>IF(COUNT(Tabelle32[[#This Row],[ÖPNV]:[Rad / zu Fuß]])=0,"",IF(J27=FahrerTyp_Mit,SUMPRODUCT(C$5:D$5,Tabelle32[[#This Row],[ÖPNV]:[ICE/IC]])+SUMPRODUCT(G$5:I$5,Tabelle32[[#This Row],[E-Bike]:[Rad / zu Fuß]]),SUMPRODUCT(C$5:I$5,Tabelle32[[#This Row],[ÖPNV]:[Rad / zu Fuß]]))/100)</f>
        <v/>
      </c>
    </row>
    <row r="28" spans="2:12" ht="18.5" x14ac:dyDescent="0.45">
      <c r="B28" s="14">
        <f>ROWS(B$15:B28)</f>
        <v>14</v>
      </c>
      <c r="C28" s="6"/>
      <c r="D28" s="6"/>
      <c r="E28" s="6"/>
      <c r="F28" s="6"/>
      <c r="G28" s="6"/>
      <c r="H28" s="6"/>
      <c r="I28" s="6"/>
      <c r="J28" s="6"/>
      <c r="K28" s="34" t="str">
        <f>IF(COUNT(Tabelle32[[#This Row],[ÖPNV]:[Rad / zu Fuß]])=0,"",IF(J28=FahrerTyp_Mit,SUMPRODUCT(C$5:D$5,Tabelle32[[#This Row],[ÖPNV]:[ICE/IC]])+SUMPRODUCT(G$5:I$5,Tabelle32[[#This Row],[E-Bike]:[Rad / zu Fuß]]),SUMPRODUCT(C$5:I$5,Tabelle32[[#This Row],[ÖPNV]:[Rad / zu Fuß]]))/100)</f>
        <v/>
      </c>
    </row>
    <row r="29" spans="2:12" ht="18.5" x14ac:dyDescent="0.45">
      <c r="B29" s="14">
        <f>ROWS(B$15:B29)</f>
        <v>15</v>
      </c>
      <c r="C29" s="6"/>
      <c r="D29" s="6"/>
      <c r="E29" s="6"/>
      <c r="F29" s="6"/>
      <c r="G29" s="6"/>
      <c r="H29" s="6"/>
      <c r="I29" s="6"/>
      <c r="J29" s="6"/>
      <c r="K29" s="34" t="str">
        <f>IF(COUNT(Tabelle32[[#This Row],[ÖPNV]:[Rad / zu Fuß]])=0,"",IF(J29=FahrerTyp_Mit,SUMPRODUCT(C$5:D$5,Tabelle32[[#This Row],[ÖPNV]:[ICE/IC]])+SUMPRODUCT(G$5:I$5,Tabelle32[[#This Row],[E-Bike]:[Rad / zu Fuß]]),SUMPRODUCT(C$5:I$5,Tabelle32[[#This Row],[ÖPNV]:[Rad / zu Fuß]]))/100)</f>
        <v/>
      </c>
    </row>
    <row r="30" spans="2:12" ht="18.5" x14ac:dyDescent="0.45">
      <c r="B30" s="15">
        <f>ROWS(B$15:B30)</f>
        <v>16</v>
      </c>
      <c r="C30" s="6"/>
      <c r="D30" s="6"/>
      <c r="E30" s="6"/>
      <c r="F30" s="6"/>
      <c r="G30" s="6"/>
      <c r="H30" s="6"/>
      <c r="I30" s="6"/>
      <c r="J30" s="6"/>
      <c r="K30" s="34" t="str">
        <f>IF(COUNT(Tabelle32[[#This Row],[ÖPNV]:[Rad / zu Fuß]])=0,"",IF(J30=FahrerTyp_Mit,SUMPRODUCT(C$5:D$5,Tabelle32[[#This Row],[ÖPNV]:[ICE/IC]])+SUMPRODUCT(G$5:I$5,Tabelle32[[#This Row],[E-Bike]:[Rad / zu Fuß]]),SUMPRODUCT(C$5:I$5,Tabelle32[[#This Row],[ÖPNV]:[Rad / zu Fuß]]))/100)</f>
        <v/>
      </c>
    </row>
    <row r="31" spans="2:12" ht="18.5" x14ac:dyDescent="0.45">
      <c r="B31" s="14">
        <f>ROWS(B$15:B31)</f>
        <v>17</v>
      </c>
      <c r="C31" s="6"/>
      <c r="D31" s="6"/>
      <c r="E31" s="6"/>
      <c r="F31" s="6"/>
      <c r="G31" s="6"/>
      <c r="H31" s="6"/>
      <c r="I31" s="6"/>
      <c r="J31" s="6"/>
      <c r="K31" s="34" t="str">
        <f>IF(COUNT(Tabelle32[[#This Row],[ÖPNV]:[Rad / zu Fuß]])=0,"",IF(J31=FahrerTyp_Mit,SUMPRODUCT(C$5:D$5,Tabelle32[[#This Row],[ÖPNV]:[ICE/IC]])+SUMPRODUCT(G$5:I$5,Tabelle32[[#This Row],[E-Bike]:[Rad / zu Fuß]]),SUMPRODUCT(C$5:I$5,Tabelle32[[#This Row],[ÖPNV]:[Rad / zu Fuß]]))/100)</f>
        <v/>
      </c>
    </row>
    <row r="32" spans="2:12" ht="18.5" x14ac:dyDescent="0.45">
      <c r="B32" s="14">
        <f>ROWS(B$15:B32)</f>
        <v>18</v>
      </c>
      <c r="C32" s="6"/>
      <c r="D32" s="6"/>
      <c r="E32" s="6"/>
      <c r="F32" s="6"/>
      <c r="G32" s="6"/>
      <c r="H32" s="6"/>
      <c r="I32" s="6"/>
      <c r="J32" s="6"/>
      <c r="K32" s="34" t="str">
        <f>IF(COUNT(Tabelle32[[#This Row],[ÖPNV]:[Rad / zu Fuß]])=0,"",IF(J32=FahrerTyp_Mit,SUMPRODUCT(C$5:D$5,Tabelle32[[#This Row],[ÖPNV]:[ICE/IC]])+SUMPRODUCT(G$5:I$5,Tabelle32[[#This Row],[E-Bike]:[Rad / zu Fuß]]),SUMPRODUCT(C$5:I$5,Tabelle32[[#This Row],[ÖPNV]:[Rad / zu Fuß]]))/100)</f>
        <v/>
      </c>
    </row>
    <row r="33" spans="2:11" ht="18.5" x14ac:dyDescent="0.45">
      <c r="B33" s="14">
        <f>ROWS(B$15:B33)</f>
        <v>19</v>
      </c>
      <c r="C33" s="6"/>
      <c r="D33" s="6"/>
      <c r="E33" s="6"/>
      <c r="F33" s="6"/>
      <c r="G33" s="6"/>
      <c r="H33" s="6"/>
      <c r="I33" s="6"/>
      <c r="J33" s="6"/>
      <c r="K33" s="34" t="str">
        <f>IF(COUNT(Tabelle32[[#This Row],[ÖPNV]:[Rad / zu Fuß]])=0,"",IF(J33=FahrerTyp_Mit,SUMPRODUCT(C$5:D$5,Tabelle32[[#This Row],[ÖPNV]:[ICE/IC]])+SUMPRODUCT(G$5:I$5,Tabelle32[[#This Row],[E-Bike]:[Rad / zu Fuß]]),SUMPRODUCT(C$5:I$5,Tabelle32[[#This Row],[ÖPNV]:[Rad / zu Fuß]]))/100)</f>
        <v/>
      </c>
    </row>
    <row r="34" spans="2:11" ht="18.5" x14ac:dyDescent="0.45">
      <c r="B34" s="15">
        <f>ROWS(B$15:B34)</f>
        <v>20</v>
      </c>
      <c r="C34" s="6"/>
      <c r="D34" s="6"/>
      <c r="E34" s="6"/>
      <c r="F34" s="6"/>
      <c r="G34" s="6"/>
      <c r="H34" s="6"/>
      <c r="I34" s="6"/>
      <c r="J34" s="6"/>
      <c r="K34" s="34" t="str">
        <f>IF(COUNT(Tabelle32[[#This Row],[ÖPNV]:[Rad / zu Fuß]])=0,"",IF(J34=FahrerTyp_Mit,SUMPRODUCT(C$5:D$5,Tabelle32[[#This Row],[ÖPNV]:[ICE/IC]])+SUMPRODUCT(G$5:I$5,Tabelle32[[#This Row],[E-Bike]:[Rad / zu Fuß]]),SUMPRODUCT(C$5:I$5,Tabelle32[[#This Row],[ÖPNV]:[Rad / zu Fuß]]))/100)</f>
        <v/>
      </c>
    </row>
    <row r="35" spans="2:11" ht="18.5" x14ac:dyDescent="0.45">
      <c r="B35" s="14">
        <f>ROWS(B$15:B35)</f>
        <v>21</v>
      </c>
      <c r="C35" s="6"/>
      <c r="D35" s="6"/>
      <c r="E35" s="6"/>
      <c r="F35" s="6"/>
      <c r="G35" s="6"/>
      <c r="H35" s="6"/>
      <c r="I35" s="6"/>
      <c r="J35" s="6"/>
      <c r="K35" s="34" t="str">
        <f>IF(COUNT(Tabelle32[[#This Row],[ÖPNV]:[Rad / zu Fuß]])=0,"",IF(J35=FahrerTyp_Mit,SUMPRODUCT(C$5:D$5,Tabelle32[[#This Row],[ÖPNV]:[ICE/IC]])+SUMPRODUCT(G$5:I$5,Tabelle32[[#This Row],[E-Bike]:[Rad / zu Fuß]]),SUMPRODUCT(C$5:I$5,Tabelle32[[#This Row],[ÖPNV]:[Rad / zu Fuß]]))/100)</f>
        <v/>
      </c>
    </row>
    <row r="36" spans="2:11" ht="18.5" x14ac:dyDescent="0.45">
      <c r="B36" s="14">
        <f>ROWS(B$15:B36)</f>
        <v>22</v>
      </c>
      <c r="C36" s="6"/>
      <c r="D36" s="6"/>
      <c r="E36" s="6"/>
      <c r="F36" s="6"/>
      <c r="G36" s="6"/>
      <c r="H36" s="6"/>
      <c r="I36" s="6"/>
      <c r="J36" s="6"/>
      <c r="K36" s="34" t="str">
        <f>IF(COUNT(Tabelle32[[#This Row],[ÖPNV]:[Rad / zu Fuß]])=0,"",IF(J36=FahrerTyp_Mit,SUMPRODUCT(C$5:D$5,Tabelle32[[#This Row],[ÖPNV]:[ICE/IC]])+SUMPRODUCT(G$5:I$5,Tabelle32[[#This Row],[E-Bike]:[Rad / zu Fuß]]),SUMPRODUCT(C$5:I$5,Tabelle32[[#This Row],[ÖPNV]:[Rad / zu Fuß]]))/100)</f>
        <v/>
      </c>
    </row>
    <row r="37" spans="2:11" ht="18.5" x14ac:dyDescent="0.45">
      <c r="B37" s="14">
        <f>ROWS(B$15:B37)</f>
        <v>23</v>
      </c>
      <c r="C37" s="6"/>
      <c r="D37" s="6"/>
      <c r="E37" s="6"/>
      <c r="F37" s="6"/>
      <c r="G37" s="6"/>
      <c r="H37" s="6"/>
      <c r="I37" s="6"/>
      <c r="J37" s="6"/>
      <c r="K37" s="34" t="str">
        <f>IF(COUNT(Tabelle32[[#This Row],[ÖPNV]:[Rad / zu Fuß]])=0,"",IF(J37=FahrerTyp_Mit,SUMPRODUCT(C$5:D$5,Tabelle32[[#This Row],[ÖPNV]:[ICE/IC]])+SUMPRODUCT(G$5:I$5,Tabelle32[[#This Row],[E-Bike]:[Rad / zu Fuß]]),SUMPRODUCT(C$5:I$5,Tabelle32[[#This Row],[ÖPNV]:[Rad / zu Fuß]]))/100)</f>
        <v/>
      </c>
    </row>
    <row r="38" spans="2:11" ht="18.5" x14ac:dyDescent="0.45">
      <c r="B38" s="15">
        <f>ROWS(B$15:B38)</f>
        <v>24</v>
      </c>
      <c r="C38" s="6"/>
      <c r="D38" s="6"/>
      <c r="E38" s="6"/>
      <c r="F38" s="6"/>
      <c r="G38" s="6"/>
      <c r="H38" s="6"/>
      <c r="I38" s="6"/>
      <c r="J38" s="6"/>
      <c r="K38" s="34" t="str">
        <f>IF(COUNT(Tabelle32[[#This Row],[ÖPNV]:[Rad / zu Fuß]])=0,"",IF(J38=FahrerTyp_Mit,SUMPRODUCT(C$5:D$5,Tabelle32[[#This Row],[ÖPNV]:[ICE/IC]])+SUMPRODUCT(G$5:I$5,Tabelle32[[#This Row],[E-Bike]:[Rad / zu Fuß]]),SUMPRODUCT(C$5:I$5,Tabelle32[[#This Row],[ÖPNV]:[Rad / zu Fuß]]))/100)</f>
        <v/>
      </c>
    </row>
    <row r="39" spans="2:11" ht="18.5" x14ac:dyDescent="0.45">
      <c r="B39" s="14">
        <f>ROWS(B$15:B39)</f>
        <v>25</v>
      </c>
      <c r="C39" s="6"/>
      <c r="D39" s="6"/>
      <c r="E39" s="6"/>
      <c r="F39" s="6"/>
      <c r="G39" s="6"/>
      <c r="H39" s="6"/>
      <c r="I39" s="6"/>
      <c r="J39" s="6"/>
      <c r="K39" s="34" t="str">
        <f>IF(COUNT(Tabelle32[[#This Row],[ÖPNV]:[Rad / zu Fuß]])=0,"",IF(J39=FahrerTyp_Mit,SUMPRODUCT(C$5:D$5,Tabelle32[[#This Row],[ÖPNV]:[ICE/IC]])+SUMPRODUCT(G$5:I$5,Tabelle32[[#This Row],[E-Bike]:[Rad / zu Fuß]]),SUMPRODUCT(C$5:I$5,Tabelle32[[#This Row],[ÖPNV]:[Rad / zu Fuß]]))/100)</f>
        <v/>
      </c>
    </row>
    <row r="40" spans="2:11" ht="18.5" x14ac:dyDescent="0.45">
      <c r="B40" s="14">
        <f>ROWS(B$15:B40)</f>
        <v>26</v>
      </c>
      <c r="C40" s="6"/>
      <c r="D40" s="6"/>
      <c r="E40" s="6"/>
      <c r="F40" s="6"/>
      <c r="G40" s="6"/>
      <c r="H40" s="6"/>
      <c r="I40" s="6"/>
      <c r="J40" s="6"/>
      <c r="K40" s="34" t="str">
        <f>IF(COUNT(Tabelle32[[#This Row],[ÖPNV]:[Rad / zu Fuß]])=0,"",IF(J40=FahrerTyp_Mit,SUMPRODUCT(C$5:D$5,Tabelle32[[#This Row],[ÖPNV]:[ICE/IC]])+SUMPRODUCT(G$5:I$5,Tabelle32[[#This Row],[E-Bike]:[Rad / zu Fuß]]),SUMPRODUCT(C$5:I$5,Tabelle32[[#This Row],[ÖPNV]:[Rad / zu Fuß]]))/100)</f>
        <v/>
      </c>
    </row>
    <row r="41" spans="2:11" ht="18.5" x14ac:dyDescent="0.45">
      <c r="B41" s="14">
        <f>ROWS(B$15:B41)</f>
        <v>27</v>
      </c>
      <c r="C41" s="6"/>
      <c r="D41" s="6"/>
      <c r="E41" s="6"/>
      <c r="F41" s="6"/>
      <c r="G41" s="6"/>
      <c r="H41" s="6"/>
      <c r="I41" s="6"/>
      <c r="J41" s="6"/>
      <c r="K41" s="34" t="str">
        <f>IF(COUNT(Tabelle32[[#This Row],[ÖPNV]:[Rad / zu Fuß]])=0,"",IF(J41=FahrerTyp_Mit,SUMPRODUCT(C$5:D$5,Tabelle32[[#This Row],[ÖPNV]:[ICE/IC]])+SUMPRODUCT(G$5:I$5,Tabelle32[[#This Row],[E-Bike]:[Rad / zu Fuß]]),SUMPRODUCT(C$5:I$5,Tabelle32[[#This Row],[ÖPNV]:[Rad / zu Fuß]]))/100)</f>
        <v/>
      </c>
    </row>
    <row r="42" spans="2:11" ht="18.5" x14ac:dyDescent="0.45">
      <c r="B42" s="15">
        <f>ROWS(B$15:B42)</f>
        <v>28</v>
      </c>
      <c r="C42" s="6"/>
      <c r="D42" s="6"/>
      <c r="E42" s="6"/>
      <c r="F42" s="6"/>
      <c r="G42" s="6"/>
      <c r="H42" s="6"/>
      <c r="I42" s="6"/>
      <c r="J42" s="6"/>
      <c r="K42" s="34" t="str">
        <f>IF(COUNT(Tabelle32[[#This Row],[ÖPNV]:[Rad / zu Fuß]])=0,"",IF(J42=FahrerTyp_Mit,SUMPRODUCT(C$5:D$5,Tabelle32[[#This Row],[ÖPNV]:[ICE/IC]])+SUMPRODUCT(G$5:I$5,Tabelle32[[#This Row],[E-Bike]:[Rad / zu Fuß]]),SUMPRODUCT(C$5:I$5,Tabelle32[[#This Row],[ÖPNV]:[Rad / zu Fuß]]))/100)</f>
        <v/>
      </c>
    </row>
    <row r="43" spans="2:11" ht="18.5" x14ac:dyDescent="0.45">
      <c r="B43" s="14">
        <f>ROWS(B$15:B43)</f>
        <v>29</v>
      </c>
      <c r="C43" s="6"/>
      <c r="D43" s="6"/>
      <c r="E43" s="6"/>
      <c r="F43" s="6"/>
      <c r="G43" s="6"/>
      <c r="H43" s="6"/>
      <c r="I43" s="6"/>
      <c r="J43" s="6"/>
      <c r="K43" s="34" t="str">
        <f>IF(COUNT(Tabelle32[[#This Row],[ÖPNV]:[Rad / zu Fuß]])=0,"",IF(J43=FahrerTyp_Mit,SUMPRODUCT(C$5:D$5,Tabelle32[[#This Row],[ÖPNV]:[ICE/IC]])+SUMPRODUCT(G$5:I$5,Tabelle32[[#This Row],[E-Bike]:[Rad / zu Fuß]]),SUMPRODUCT(C$5:I$5,Tabelle32[[#This Row],[ÖPNV]:[Rad / zu Fuß]]))/100)</f>
        <v/>
      </c>
    </row>
    <row r="44" spans="2:11" ht="18.5" x14ac:dyDescent="0.45">
      <c r="B44" s="14">
        <f>ROWS(B$15:B44)</f>
        <v>30</v>
      </c>
      <c r="C44" s="6"/>
      <c r="D44" s="6"/>
      <c r="E44" s="6"/>
      <c r="F44" s="6"/>
      <c r="G44" s="6"/>
      <c r="H44" s="6"/>
      <c r="I44" s="6"/>
      <c r="J44" s="6"/>
      <c r="K44" s="34" t="str">
        <f>IF(COUNT(Tabelle32[[#This Row],[ÖPNV]:[Rad / zu Fuß]])=0,"",IF(J44=FahrerTyp_Mit,SUMPRODUCT(C$5:D$5,Tabelle32[[#This Row],[ÖPNV]:[ICE/IC]])+SUMPRODUCT(G$5:I$5,Tabelle32[[#This Row],[E-Bike]:[Rad / zu Fuß]]),SUMPRODUCT(C$5:I$5,Tabelle32[[#This Row],[ÖPNV]:[Rad / zu Fuß]]))/100)</f>
        <v/>
      </c>
    </row>
    <row r="45" spans="2:11" ht="18.5" x14ac:dyDescent="0.45">
      <c r="B45" s="14">
        <f>ROWS(B$15:B45)</f>
        <v>31</v>
      </c>
      <c r="C45" s="6"/>
      <c r="D45" s="6"/>
      <c r="E45" s="6"/>
      <c r="F45" s="6"/>
      <c r="G45" s="6"/>
      <c r="H45" s="6"/>
      <c r="I45" s="6"/>
      <c r="J45" s="6"/>
      <c r="K45" s="34" t="str">
        <f>IF(COUNT(Tabelle32[[#This Row],[ÖPNV]:[Rad / zu Fuß]])=0,"",IF(J45=FahrerTyp_Mit,SUMPRODUCT(C$5:D$5,Tabelle32[[#This Row],[ÖPNV]:[ICE/IC]])+SUMPRODUCT(G$5:I$5,Tabelle32[[#This Row],[E-Bike]:[Rad / zu Fuß]]),SUMPRODUCT(C$5:I$5,Tabelle32[[#This Row],[ÖPNV]:[Rad / zu Fuß]]))/100)</f>
        <v/>
      </c>
    </row>
    <row r="46" spans="2:11" ht="18.5" x14ac:dyDescent="0.45">
      <c r="B46" s="15">
        <f>ROWS(B$15:B46)</f>
        <v>32</v>
      </c>
      <c r="C46" s="6"/>
      <c r="D46" s="6"/>
      <c r="E46" s="6"/>
      <c r="F46" s="6"/>
      <c r="G46" s="6"/>
      <c r="H46" s="6"/>
      <c r="I46" s="6"/>
      <c r="J46" s="6"/>
      <c r="K46" s="34" t="str">
        <f>IF(COUNT(Tabelle32[[#This Row],[ÖPNV]:[Rad / zu Fuß]])=0,"",IF(J46=FahrerTyp_Mit,SUMPRODUCT(C$5:D$5,Tabelle32[[#This Row],[ÖPNV]:[ICE/IC]])+SUMPRODUCT(G$5:I$5,Tabelle32[[#This Row],[E-Bike]:[Rad / zu Fuß]]),SUMPRODUCT(C$5:I$5,Tabelle32[[#This Row],[ÖPNV]:[Rad / zu Fuß]]))/100)</f>
        <v/>
      </c>
    </row>
    <row r="47" spans="2:11" ht="18.5" x14ac:dyDescent="0.45">
      <c r="B47" s="14">
        <f>ROWS(B$15:B47)</f>
        <v>33</v>
      </c>
      <c r="C47" s="6"/>
      <c r="D47" s="6"/>
      <c r="E47" s="6"/>
      <c r="F47" s="6"/>
      <c r="G47" s="6"/>
      <c r="H47" s="6"/>
      <c r="I47" s="6"/>
      <c r="J47" s="6"/>
      <c r="K47" s="34" t="str">
        <f>IF(COUNT(Tabelle32[[#This Row],[ÖPNV]:[Rad / zu Fuß]])=0,"",IF(J47=FahrerTyp_Mit,SUMPRODUCT(C$5:D$5,Tabelle32[[#This Row],[ÖPNV]:[ICE/IC]])+SUMPRODUCT(G$5:I$5,Tabelle32[[#This Row],[E-Bike]:[Rad / zu Fuß]]),SUMPRODUCT(C$5:I$5,Tabelle32[[#This Row],[ÖPNV]:[Rad / zu Fuß]]))/100)</f>
        <v/>
      </c>
    </row>
    <row r="48" spans="2:11" ht="18.5" x14ac:dyDescent="0.45">
      <c r="B48" s="14">
        <f>ROWS(B$15:B48)</f>
        <v>34</v>
      </c>
      <c r="C48" s="6"/>
      <c r="D48" s="6"/>
      <c r="E48" s="6"/>
      <c r="F48" s="6"/>
      <c r="G48" s="6"/>
      <c r="H48" s="6"/>
      <c r="I48" s="6"/>
      <c r="J48" s="6"/>
      <c r="K48" s="34" t="str">
        <f>IF(COUNT(Tabelle32[[#This Row],[ÖPNV]:[Rad / zu Fuß]])=0,"",IF(J48=FahrerTyp_Mit,SUMPRODUCT(C$5:D$5,Tabelle32[[#This Row],[ÖPNV]:[ICE/IC]])+SUMPRODUCT(G$5:I$5,Tabelle32[[#This Row],[E-Bike]:[Rad / zu Fuß]]),SUMPRODUCT(C$5:I$5,Tabelle32[[#This Row],[ÖPNV]:[Rad / zu Fuß]]))/100)</f>
        <v/>
      </c>
    </row>
    <row r="49" spans="2:11" ht="18.5" x14ac:dyDescent="0.45">
      <c r="B49" s="14">
        <f>ROWS(B$15:B49)</f>
        <v>35</v>
      </c>
      <c r="C49" s="6"/>
      <c r="D49" s="6"/>
      <c r="E49" s="6"/>
      <c r="F49" s="6"/>
      <c r="G49" s="6"/>
      <c r="H49" s="6"/>
      <c r="I49" s="6"/>
      <c r="J49" s="6"/>
      <c r="K49" s="34" t="str">
        <f>IF(COUNT(Tabelle32[[#This Row],[ÖPNV]:[Rad / zu Fuß]])=0,"",IF(J49=FahrerTyp_Mit,SUMPRODUCT(C$5:D$5,Tabelle32[[#This Row],[ÖPNV]:[ICE/IC]])+SUMPRODUCT(G$5:I$5,Tabelle32[[#This Row],[E-Bike]:[Rad / zu Fuß]]),SUMPRODUCT(C$5:I$5,Tabelle32[[#This Row],[ÖPNV]:[Rad / zu Fuß]]))/100)</f>
        <v/>
      </c>
    </row>
    <row r="50" spans="2:11" ht="18.5" x14ac:dyDescent="0.45">
      <c r="B50" s="15">
        <f>ROWS(B$15:B50)</f>
        <v>36</v>
      </c>
      <c r="C50" s="6"/>
      <c r="D50" s="6"/>
      <c r="E50" s="6"/>
      <c r="F50" s="6"/>
      <c r="G50" s="6"/>
      <c r="H50" s="6"/>
      <c r="I50" s="6"/>
      <c r="J50" s="6"/>
      <c r="K50" s="34" t="str">
        <f>IF(COUNT(Tabelle32[[#This Row],[ÖPNV]:[Rad / zu Fuß]])=0,"",IF(J50=FahrerTyp_Mit,SUMPRODUCT(C$5:D$5,Tabelle32[[#This Row],[ÖPNV]:[ICE/IC]])+SUMPRODUCT(G$5:I$5,Tabelle32[[#This Row],[E-Bike]:[Rad / zu Fuß]]),SUMPRODUCT(C$5:I$5,Tabelle32[[#This Row],[ÖPNV]:[Rad / zu Fuß]]))/100)</f>
        <v/>
      </c>
    </row>
    <row r="51" spans="2:11" ht="18.5" x14ac:dyDescent="0.45">
      <c r="B51" s="14">
        <f>ROWS(B$15:B51)</f>
        <v>37</v>
      </c>
      <c r="C51" s="6"/>
      <c r="D51" s="6"/>
      <c r="E51" s="6"/>
      <c r="F51" s="6"/>
      <c r="G51" s="6"/>
      <c r="H51" s="6"/>
      <c r="I51" s="6"/>
      <c r="J51" s="6"/>
      <c r="K51" s="34" t="str">
        <f>IF(COUNT(Tabelle32[[#This Row],[ÖPNV]:[Rad / zu Fuß]])=0,"",IF(J51=FahrerTyp_Mit,SUMPRODUCT(C$5:D$5,Tabelle32[[#This Row],[ÖPNV]:[ICE/IC]])+SUMPRODUCT(G$5:I$5,Tabelle32[[#This Row],[E-Bike]:[Rad / zu Fuß]]),SUMPRODUCT(C$5:I$5,Tabelle32[[#This Row],[ÖPNV]:[Rad / zu Fuß]]))/100)</f>
        <v/>
      </c>
    </row>
    <row r="52" spans="2:11" ht="18.5" x14ac:dyDescent="0.45">
      <c r="B52" s="14">
        <f>ROWS(B$15:B52)</f>
        <v>38</v>
      </c>
      <c r="C52" s="6"/>
      <c r="D52" s="6"/>
      <c r="E52" s="6"/>
      <c r="F52" s="6"/>
      <c r="G52" s="6"/>
      <c r="H52" s="6"/>
      <c r="I52" s="6"/>
      <c r="J52" s="6"/>
      <c r="K52" s="34" t="str">
        <f>IF(COUNT(Tabelle32[[#This Row],[ÖPNV]:[Rad / zu Fuß]])=0,"",IF(J52=FahrerTyp_Mit,SUMPRODUCT(C$5:D$5,Tabelle32[[#This Row],[ÖPNV]:[ICE/IC]])+SUMPRODUCT(G$5:I$5,Tabelle32[[#This Row],[E-Bike]:[Rad / zu Fuß]]),SUMPRODUCT(C$5:I$5,Tabelle32[[#This Row],[ÖPNV]:[Rad / zu Fuß]]))/100)</f>
        <v/>
      </c>
    </row>
    <row r="53" spans="2:11" ht="18.5" x14ac:dyDescent="0.45">
      <c r="B53" s="14">
        <f>ROWS(B$15:B53)</f>
        <v>39</v>
      </c>
      <c r="C53" s="6"/>
      <c r="D53" s="6"/>
      <c r="E53" s="6"/>
      <c r="F53" s="6"/>
      <c r="G53" s="6"/>
      <c r="H53" s="6"/>
      <c r="I53" s="6"/>
      <c r="J53" s="6"/>
      <c r="K53" s="34" t="str">
        <f>IF(COUNT(Tabelle32[[#This Row],[ÖPNV]:[Rad / zu Fuß]])=0,"",IF(J53=FahrerTyp_Mit,SUMPRODUCT(C$5:D$5,Tabelle32[[#This Row],[ÖPNV]:[ICE/IC]])+SUMPRODUCT(G$5:I$5,Tabelle32[[#This Row],[E-Bike]:[Rad / zu Fuß]]),SUMPRODUCT(C$5:I$5,Tabelle32[[#This Row],[ÖPNV]:[Rad / zu Fuß]]))/100)</f>
        <v/>
      </c>
    </row>
    <row r="54" spans="2:11" ht="18.5" x14ac:dyDescent="0.45">
      <c r="B54" s="15">
        <f>ROWS(B$15:B54)</f>
        <v>40</v>
      </c>
      <c r="C54" s="6"/>
      <c r="D54" s="6"/>
      <c r="E54" s="6"/>
      <c r="F54" s="6"/>
      <c r="G54" s="6"/>
      <c r="H54" s="6"/>
      <c r="I54" s="6"/>
      <c r="J54" s="6"/>
      <c r="K54" s="34" t="str">
        <f>IF(COUNT(Tabelle32[[#This Row],[ÖPNV]:[Rad / zu Fuß]])=0,"",IF(J54=FahrerTyp_Mit,SUMPRODUCT(C$5:D$5,Tabelle32[[#This Row],[ÖPNV]:[ICE/IC]])+SUMPRODUCT(G$5:I$5,Tabelle32[[#This Row],[E-Bike]:[Rad / zu Fuß]]),SUMPRODUCT(C$5:I$5,Tabelle32[[#This Row],[ÖPNV]:[Rad / zu Fuß]]))/100)</f>
        <v/>
      </c>
    </row>
    <row r="55" spans="2:11" ht="18.5" x14ac:dyDescent="0.45">
      <c r="B55" s="14">
        <f>ROWS(B$15:B55)</f>
        <v>41</v>
      </c>
      <c r="C55" s="6"/>
      <c r="D55" s="6"/>
      <c r="E55" s="6"/>
      <c r="F55" s="6"/>
      <c r="G55" s="6"/>
      <c r="H55" s="6"/>
      <c r="I55" s="6"/>
      <c r="J55" s="6"/>
      <c r="K55" s="34" t="str">
        <f>IF(COUNT(Tabelle32[[#This Row],[ÖPNV]:[Rad / zu Fuß]])=0,"",IF(J55=FahrerTyp_Mit,SUMPRODUCT(C$5:D$5,Tabelle32[[#This Row],[ÖPNV]:[ICE/IC]])+SUMPRODUCT(G$5:I$5,Tabelle32[[#This Row],[E-Bike]:[Rad / zu Fuß]]),SUMPRODUCT(C$5:I$5,Tabelle32[[#This Row],[ÖPNV]:[Rad / zu Fuß]]))/100)</f>
        <v/>
      </c>
    </row>
    <row r="56" spans="2:11" ht="18.5" x14ac:dyDescent="0.45">
      <c r="B56" s="14">
        <f>ROWS(B$15:B56)</f>
        <v>42</v>
      </c>
      <c r="C56" s="6"/>
      <c r="D56" s="6"/>
      <c r="E56" s="6"/>
      <c r="F56" s="6"/>
      <c r="G56" s="6"/>
      <c r="H56" s="6"/>
      <c r="I56" s="6"/>
      <c r="J56" s="6"/>
      <c r="K56" s="34" t="str">
        <f>IF(COUNT(Tabelle32[[#This Row],[ÖPNV]:[Rad / zu Fuß]])=0,"",IF(J56=FahrerTyp_Mit,SUMPRODUCT(C$5:D$5,Tabelle32[[#This Row],[ÖPNV]:[ICE/IC]])+SUMPRODUCT(G$5:I$5,Tabelle32[[#This Row],[E-Bike]:[Rad / zu Fuß]]),SUMPRODUCT(C$5:I$5,Tabelle32[[#This Row],[ÖPNV]:[Rad / zu Fuß]]))/100)</f>
        <v/>
      </c>
    </row>
    <row r="57" spans="2:11" ht="18.5" x14ac:dyDescent="0.45">
      <c r="B57" s="14">
        <f>ROWS(B$15:B57)</f>
        <v>43</v>
      </c>
      <c r="C57" s="6"/>
      <c r="D57" s="6"/>
      <c r="E57" s="6"/>
      <c r="F57" s="6"/>
      <c r="G57" s="6"/>
      <c r="H57" s="6"/>
      <c r="I57" s="6"/>
      <c r="J57" s="6"/>
      <c r="K57" s="34" t="str">
        <f>IF(COUNT(Tabelle32[[#This Row],[ÖPNV]:[Rad / zu Fuß]])=0,"",IF(J57=FahrerTyp_Mit,SUMPRODUCT(C$5:D$5,Tabelle32[[#This Row],[ÖPNV]:[ICE/IC]])+SUMPRODUCT(G$5:I$5,Tabelle32[[#This Row],[E-Bike]:[Rad / zu Fuß]]),SUMPRODUCT(C$5:I$5,Tabelle32[[#This Row],[ÖPNV]:[Rad / zu Fuß]]))/100)</f>
        <v/>
      </c>
    </row>
    <row r="58" spans="2:11" ht="18.5" x14ac:dyDescent="0.45">
      <c r="B58" s="15">
        <f>ROWS(B$15:B58)</f>
        <v>44</v>
      </c>
      <c r="C58" s="6"/>
      <c r="D58" s="6"/>
      <c r="E58" s="6"/>
      <c r="F58" s="6"/>
      <c r="G58" s="6"/>
      <c r="H58" s="6"/>
      <c r="I58" s="6"/>
      <c r="J58" s="6"/>
      <c r="K58" s="34" t="str">
        <f>IF(COUNT(Tabelle32[[#This Row],[ÖPNV]:[Rad / zu Fuß]])=0,"",IF(J58=FahrerTyp_Mit,SUMPRODUCT(C$5:D$5,Tabelle32[[#This Row],[ÖPNV]:[ICE/IC]])+SUMPRODUCT(G$5:I$5,Tabelle32[[#This Row],[E-Bike]:[Rad / zu Fuß]]),SUMPRODUCT(C$5:I$5,Tabelle32[[#This Row],[ÖPNV]:[Rad / zu Fuß]]))/100)</f>
        <v/>
      </c>
    </row>
    <row r="59" spans="2:11" ht="18.5" x14ac:dyDescent="0.45">
      <c r="B59" s="14">
        <f>ROWS(B$15:B59)</f>
        <v>45</v>
      </c>
      <c r="C59" s="6"/>
      <c r="D59" s="6"/>
      <c r="E59" s="6"/>
      <c r="F59" s="6"/>
      <c r="G59" s="6"/>
      <c r="H59" s="6"/>
      <c r="I59" s="6"/>
      <c r="J59" s="6"/>
      <c r="K59" s="34" t="str">
        <f>IF(COUNT(Tabelle32[[#This Row],[ÖPNV]:[Rad / zu Fuß]])=0,"",IF(J59=FahrerTyp_Mit,SUMPRODUCT(C$5:D$5,Tabelle32[[#This Row],[ÖPNV]:[ICE/IC]])+SUMPRODUCT(G$5:I$5,Tabelle32[[#This Row],[E-Bike]:[Rad / zu Fuß]]),SUMPRODUCT(C$5:I$5,Tabelle32[[#This Row],[ÖPNV]:[Rad / zu Fuß]]))/100)</f>
        <v/>
      </c>
    </row>
    <row r="60" spans="2:11" ht="18.5" x14ac:dyDescent="0.45">
      <c r="B60" s="14">
        <f>ROWS(B$15:B60)</f>
        <v>46</v>
      </c>
      <c r="C60" s="6"/>
      <c r="D60" s="6"/>
      <c r="E60" s="6"/>
      <c r="F60" s="6"/>
      <c r="G60" s="6"/>
      <c r="H60" s="6"/>
      <c r="I60" s="6"/>
      <c r="J60" s="6"/>
      <c r="K60" s="34" t="str">
        <f>IF(COUNT(Tabelle32[[#This Row],[ÖPNV]:[Rad / zu Fuß]])=0,"",IF(J60=FahrerTyp_Mit,SUMPRODUCT(C$5:D$5,Tabelle32[[#This Row],[ÖPNV]:[ICE/IC]])+SUMPRODUCT(G$5:I$5,Tabelle32[[#This Row],[E-Bike]:[Rad / zu Fuß]]),SUMPRODUCT(C$5:I$5,Tabelle32[[#This Row],[ÖPNV]:[Rad / zu Fuß]]))/100)</f>
        <v/>
      </c>
    </row>
    <row r="61" spans="2:11" ht="18.5" x14ac:dyDescent="0.45">
      <c r="B61" s="14">
        <f>ROWS(B$15:B61)</f>
        <v>47</v>
      </c>
      <c r="C61" s="6"/>
      <c r="D61" s="6"/>
      <c r="E61" s="6"/>
      <c r="F61" s="6"/>
      <c r="G61" s="6"/>
      <c r="H61" s="6"/>
      <c r="I61" s="6"/>
      <c r="J61" s="6"/>
      <c r="K61" s="34" t="str">
        <f>IF(COUNT(Tabelle32[[#This Row],[ÖPNV]:[Rad / zu Fuß]])=0,"",IF(J61=FahrerTyp_Mit,SUMPRODUCT(C$5:D$5,Tabelle32[[#This Row],[ÖPNV]:[ICE/IC]])+SUMPRODUCT(G$5:I$5,Tabelle32[[#This Row],[E-Bike]:[Rad / zu Fuß]]),SUMPRODUCT(C$5:I$5,Tabelle32[[#This Row],[ÖPNV]:[Rad / zu Fuß]]))/100)</f>
        <v/>
      </c>
    </row>
    <row r="62" spans="2:11" ht="18.5" x14ac:dyDescent="0.45">
      <c r="B62" s="15">
        <f>ROWS(B$15:B62)</f>
        <v>48</v>
      </c>
      <c r="C62" s="6"/>
      <c r="D62" s="6"/>
      <c r="E62" s="6"/>
      <c r="F62" s="6"/>
      <c r="G62" s="6"/>
      <c r="H62" s="6"/>
      <c r="I62" s="6"/>
      <c r="J62" s="6"/>
      <c r="K62" s="34" t="str">
        <f>IF(COUNT(Tabelle32[[#This Row],[ÖPNV]:[Rad / zu Fuß]])=0,"",IF(J62=FahrerTyp_Mit,SUMPRODUCT(C$5:D$5,Tabelle32[[#This Row],[ÖPNV]:[ICE/IC]])+SUMPRODUCT(G$5:I$5,Tabelle32[[#This Row],[E-Bike]:[Rad / zu Fuß]]),SUMPRODUCT(C$5:I$5,Tabelle32[[#This Row],[ÖPNV]:[Rad / zu Fuß]]))/100)</f>
        <v/>
      </c>
    </row>
    <row r="63" spans="2:11" ht="18.5" x14ac:dyDescent="0.45">
      <c r="B63" s="14">
        <f>ROWS(B$15:B63)</f>
        <v>49</v>
      </c>
      <c r="C63" s="6"/>
      <c r="D63" s="6"/>
      <c r="E63" s="6"/>
      <c r="F63" s="6"/>
      <c r="G63" s="6"/>
      <c r="H63" s="6"/>
      <c r="I63" s="6"/>
      <c r="J63" s="6"/>
      <c r="K63" s="34" t="str">
        <f>IF(COUNT(Tabelle32[[#This Row],[ÖPNV]:[Rad / zu Fuß]])=0,"",IF(J63=FahrerTyp_Mit,SUMPRODUCT(C$5:D$5,Tabelle32[[#This Row],[ÖPNV]:[ICE/IC]])+SUMPRODUCT(G$5:I$5,Tabelle32[[#This Row],[E-Bike]:[Rad / zu Fuß]]),SUMPRODUCT(C$5:I$5,Tabelle32[[#This Row],[ÖPNV]:[Rad / zu Fuß]]))/100)</f>
        <v/>
      </c>
    </row>
    <row r="64" spans="2:11" ht="18.5" x14ac:dyDescent="0.45">
      <c r="B64" s="14">
        <f>ROWS(B$15:B64)</f>
        <v>50</v>
      </c>
      <c r="C64" s="6"/>
      <c r="D64" s="6"/>
      <c r="E64" s="6"/>
      <c r="F64" s="6"/>
      <c r="G64" s="6"/>
      <c r="H64" s="6"/>
      <c r="I64" s="6"/>
      <c r="J64" s="6"/>
      <c r="K64" s="34" t="str">
        <f>IF(COUNT(Tabelle32[[#This Row],[ÖPNV]:[Rad / zu Fuß]])=0,"",IF(J64=FahrerTyp_Mit,SUMPRODUCT(C$5:D$5,Tabelle32[[#This Row],[ÖPNV]:[ICE/IC]])+SUMPRODUCT(G$5:I$5,Tabelle32[[#This Row],[E-Bike]:[Rad / zu Fuß]]),SUMPRODUCT(C$5:I$5,Tabelle32[[#This Row],[ÖPNV]:[Rad / zu Fuß]]))/100)</f>
        <v/>
      </c>
    </row>
    <row r="65" spans="2:11" ht="18.5" x14ac:dyDescent="0.45">
      <c r="B65" s="14">
        <f>ROWS(B$15:B65)</f>
        <v>51</v>
      </c>
      <c r="C65" s="6"/>
      <c r="D65" s="6"/>
      <c r="E65" s="6"/>
      <c r="F65" s="6"/>
      <c r="G65" s="6"/>
      <c r="H65" s="6"/>
      <c r="I65" s="6"/>
      <c r="J65" s="6"/>
      <c r="K65" s="34" t="str">
        <f>IF(COUNT(Tabelle32[[#This Row],[ÖPNV]:[Rad / zu Fuß]])=0,"",IF(J65=FahrerTyp_Mit,SUMPRODUCT(C$5:D$5,Tabelle32[[#This Row],[ÖPNV]:[ICE/IC]])+SUMPRODUCT(G$5:I$5,Tabelle32[[#This Row],[E-Bike]:[Rad / zu Fuß]]),SUMPRODUCT(C$5:I$5,Tabelle32[[#This Row],[ÖPNV]:[Rad / zu Fuß]]))/100)</f>
        <v/>
      </c>
    </row>
    <row r="66" spans="2:11" ht="18.5" x14ac:dyDescent="0.45">
      <c r="B66" s="15">
        <f>ROWS(B$15:B66)</f>
        <v>52</v>
      </c>
      <c r="C66" s="6"/>
      <c r="D66" s="6"/>
      <c r="E66" s="6"/>
      <c r="F66" s="6"/>
      <c r="G66" s="6"/>
      <c r="H66" s="6"/>
      <c r="I66" s="6"/>
      <c r="J66" s="6"/>
      <c r="K66" s="34" t="str">
        <f>IF(COUNT(Tabelle32[[#This Row],[ÖPNV]:[Rad / zu Fuß]])=0,"",IF(J66=FahrerTyp_Mit,SUMPRODUCT(C$5:D$5,Tabelle32[[#This Row],[ÖPNV]:[ICE/IC]])+SUMPRODUCT(G$5:I$5,Tabelle32[[#This Row],[E-Bike]:[Rad / zu Fuß]]),SUMPRODUCT(C$5:I$5,Tabelle32[[#This Row],[ÖPNV]:[Rad / zu Fuß]]))/100)</f>
        <v/>
      </c>
    </row>
    <row r="67" spans="2:11" ht="18.5" x14ac:dyDescent="0.45">
      <c r="B67" s="14">
        <f>ROWS(B$15:B67)</f>
        <v>53</v>
      </c>
      <c r="C67" s="6"/>
      <c r="D67" s="6"/>
      <c r="E67" s="6"/>
      <c r="F67" s="6"/>
      <c r="G67" s="6"/>
      <c r="H67" s="6"/>
      <c r="I67" s="6"/>
      <c r="J67" s="6"/>
      <c r="K67" s="34" t="str">
        <f>IF(COUNT(Tabelle32[[#This Row],[ÖPNV]:[Rad / zu Fuß]])=0,"",IF(J67=FahrerTyp_Mit,SUMPRODUCT(C$5:D$5,Tabelle32[[#This Row],[ÖPNV]:[ICE/IC]])+SUMPRODUCT(G$5:I$5,Tabelle32[[#This Row],[E-Bike]:[Rad / zu Fuß]]),SUMPRODUCT(C$5:I$5,Tabelle32[[#This Row],[ÖPNV]:[Rad / zu Fuß]]))/100)</f>
        <v/>
      </c>
    </row>
    <row r="68" spans="2:11" ht="18.5" x14ac:dyDescent="0.45">
      <c r="B68" s="14">
        <f>ROWS(B$15:B68)</f>
        <v>54</v>
      </c>
      <c r="C68" s="6"/>
      <c r="D68" s="6"/>
      <c r="E68" s="6"/>
      <c r="F68" s="6"/>
      <c r="G68" s="6"/>
      <c r="H68" s="6"/>
      <c r="I68" s="6"/>
      <c r="J68" s="6"/>
      <c r="K68" s="34" t="str">
        <f>IF(COUNT(Tabelle32[[#This Row],[ÖPNV]:[Rad / zu Fuß]])=0,"",IF(J68=FahrerTyp_Mit,SUMPRODUCT(C$5:D$5,Tabelle32[[#This Row],[ÖPNV]:[ICE/IC]])+SUMPRODUCT(G$5:I$5,Tabelle32[[#This Row],[E-Bike]:[Rad / zu Fuß]]),SUMPRODUCT(C$5:I$5,Tabelle32[[#This Row],[ÖPNV]:[Rad / zu Fuß]]))/100)</f>
        <v/>
      </c>
    </row>
    <row r="69" spans="2:11" ht="18.5" x14ac:dyDescent="0.45">
      <c r="B69" s="14">
        <f>ROWS(B$15:B69)</f>
        <v>55</v>
      </c>
      <c r="C69" s="6"/>
      <c r="D69" s="6"/>
      <c r="E69" s="6"/>
      <c r="F69" s="6"/>
      <c r="G69" s="6"/>
      <c r="H69" s="6"/>
      <c r="I69" s="6"/>
      <c r="J69" s="6"/>
      <c r="K69" s="34" t="str">
        <f>IF(COUNT(Tabelle32[[#This Row],[ÖPNV]:[Rad / zu Fuß]])=0,"",IF(J69=FahrerTyp_Mit,SUMPRODUCT(C$5:D$5,Tabelle32[[#This Row],[ÖPNV]:[ICE/IC]])+SUMPRODUCT(G$5:I$5,Tabelle32[[#This Row],[E-Bike]:[Rad / zu Fuß]]),SUMPRODUCT(C$5:I$5,Tabelle32[[#This Row],[ÖPNV]:[Rad / zu Fuß]]))/100)</f>
        <v/>
      </c>
    </row>
    <row r="70" spans="2:11" ht="18.5" x14ac:dyDescent="0.45">
      <c r="B70" s="15">
        <f>ROWS(B$15:B70)</f>
        <v>56</v>
      </c>
      <c r="C70" s="6"/>
      <c r="D70" s="6"/>
      <c r="E70" s="6"/>
      <c r="F70" s="6"/>
      <c r="G70" s="6"/>
      <c r="H70" s="6"/>
      <c r="I70" s="6"/>
      <c r="J70" s="6"/>
      <c r="K70" s="34" t="str">
        <f>IF(COUNT(Tabelle32[[#This Row],[ÖPNV]:[Rad / zu Fuß]])=0,"",IF(J70=FahrerTyp_Mit,SUMPRODUCT(C$5:D$5,Tabelle32[[#This Row],[ÖPNV]:[ICE/IC]])+SUMPRODUCT(G$5:I$5,Tabelle32[[#This Row],[E-Bike]:[Rad / zu Fuß]]),SUMPRODUCT(C$5:I$5,Tabelle32[[#This Row],[ÖPNV]:[Rad / zu Fuß]]))/100)</f>
        <v/>
      </c>
    </row>
    <row r="71" spans="2:11" ht="18.5" x14ac:dyDescent="0.45">
      <c r="B71" s="14">
        <f>ROWS(B$15:B71)</f>
        <v>57</v>
      </c>
      <c r="C71" s="6"/>
      <c r="D71" s="6"/>
      <c r="E71" s="6"/>
      <c r="F71" s="6"/>
      <c r="G71" s="6"/>
      <c r="H71" s="6"/>
      <c r="I71" s="6"/>
      <c r="J71" s="6"/>
      <c r="K71" s="34" t="str">
        <f>IF(COUNT(Tabelle32[[#This Row],[ÖPNV]:[Rad / zu Fuß]])=0,"",IF(J71=FahrerTyp_Mit,SUMPRODUCT(C$5:D$5,Tabelle32[[#This Row],[ÖPNV]:[ICE/IC]])+SUMPRODUCT(G$5:I$5,Tabelle32[[#This Row],[E-Bike]:[Rad / zu Fuß]]),SUMPRODUCT(C$5:I$5,Tabelle32[[#This Row],[ÖPNV]:[Rad / zu Fuß]]))/100)</f>
        <v/>
      </c>
    </row>
    <row r="72" spans="2:11" ht="18.5" x14ac:dyDescent="0.45">
      <c r="B72" s="14">
        <f>ROWS(B$15:B72)</f>
        <v>58</v>
      </c>
      <c r="C72" s="6"/>
      <c r="D72" s="6"/>
      <c r="E72" s="6"/>
      <c r="F72" s="6"/>
      <c r="G72" s="6"/>
      <c r="H72" s="6"/>
      <c r="I72" s="6"/>
      <c r="J72" s="6"/>
      <c r="K72" s="34" t="str">
        <f>IF(COUNT(Tabelle32[[#This Row],[ÖPNV]:[Rad / zu Fuß]])=0,"",IF(J72=FahrerTyp_Mit,SUMPRODUCT(C$5:D$5,Tabelle32[[#This Row],[ÖPNV]:[ICE/IC]])+SUMPRODUCT(G$5:I$5,Tabelle32[[#This Row],[E-Bike]:[Rad / zu Fuß]]),SUMPRODUCT(C$5:I$5,Tabelle32[[#This Row],[ÖPNV]:[Rad / zu Fuß]]))/100)</f>
        <v/>
      </c>
    </row>
    <row r="73" spans="2:11" ht="18.5" x14ac:dyDescent="0.45">
      <c r="B73" s="14">
        <f>ROWS(B$15:B73)</f>
        <v>59</v>
      </c>
      <c r="C73" s="6"/>
      <c r="D73" s="6"/>
      <c r="E73" s="6"/>
      <c r="F73" s="6"/>
      <c r="G73" s="6"/>
      <c r="H73" s="6"/>
      <c r="I73" s="6"/>
      <c r="J73" s="6"/>
      <c r="K73" s="34" t="str">
        <f>IF(COUNT(Tabelle32[[#This Row],[ÖPNV]:[Rad / zu Fuß]])=0,"",IF(J73=FahrerTyp_Mit,SUMPRODUCT(C$5:D$5,Tabelle32[[#This Row],[ÖPNV]:[ICE/IC]])+SUMPRODUCT(G$5:I$5,Tabelle32[[#This Row],[E-Bike]:[Rad / zu Fuß]]),SUMPRODUCT(C$5:I$5,Tabelle32[[#This Row],[ÖPNV]:[Rad / zu Fuß]]))/100)</f>
        <v/>
      </c>
    </row>
    <row r="74" spans="2:11" ht="18.5" x14ac:dyDescent="0.45">
      <c r="B74" s="15">
        <f>ROWS(B$15:B74)</f>
        <v>60</v>
      </c>
      <c r="C74" s="6"/>
      <c r="D74" s="6"/>
      <c r="E74" s="6"/>
      <c r="F74" s="6"/>
      <c r="G74" s="6"/>
      <c r="H74" s="6"/>
      <c r="I74" s="6"/>
      <c r="J74" s="6"/>
      <c r="K74" s="34" t="str">
        <f>IF(COUNT(Tabelle32[[#This Row],[ÖPNV]:[Rad / zu Fuß]])=0,"",IF(J74=FahrerTyp_Mit,SUMPRODUCT(C$5:D$5,Tabelle32[[#This Row],[ÖPNV]:[ICE/IC]])+SUMPRODUCT(G$5:I$5,Tabelle32[[#This Row],[E-Bike]:[Rad / zu Fuß]]),SUMPRODUCT(C$5:I$5,Tabelle32[[#This Row],[ÖPNV]:[Rad / zu Fuß]]))/100)</f>
        <v/>
      </c>
    </row>
    <row r="75" spans="2:11" ht="19" thickBot="1" x14ac:dyDescent="0.5">
      <c r="B75" s="5"/>
      <c r="C75" s="44" t="str">
        <f>"Personen km gesamt: "&amp;SUM(Tabelle32[[ÖPNV]:[Rad / zu Fuß]])</f>
        <v>Personen km gesamt: 0</v>
      </c>
      <c r="D75" s="45"/>
      <c r="E75" s="45"/>
      <c r="F75" s="45"/>
      <c r="G75" s="45"/>
      <c r="H75" s="45"/>
      <c r="I75" s="46"/>
      <c r="J75" s="17" t="s">
        <v>7</v>
      </c>
      <c r="K75" s="36">
        <f>SUM(K15:K74)</f>
        <v>0</v>
      </c>
    </row>
    <row r="76" spans="2:11" ht="19" thickBot="1" x14ac:dyDescent="0.5">
      <c r="J76" s="18" t="s">
        <v>12</v>
      </c>
      <c r="K76" s="37" t="e">
        <f>SUM(Tabelle32[kg CO2])/COUNT(Tabelle32[kg CO2])</f>
        <v>#DIV/0!</v>
      </c>
    </row>
  </sheetData>
  <sheetProtection sheet="1" objects="1" scenarios="1" selectLockedCells="1"/>
  <mergeCells count="3">
    <mergeCell ref="C13:I13"/>
    <mergeCell ref="C75:I75"/>
    <mergeCell ref="B1:I1"/>
  </mergeCells>
  <conditionalFormatting sqref="K15:K74">
    <cfRule type="expression" dxfId="1" priority="1">
      <formula>AND(ISBLANK($J15),ISNUMBER($K15))</formula>
    </cfRule>
  </conditionalFormatting>
  <dataValidations count="1">
    <dataValidation type="list" allowBlank="1" showInputMessage="1" showErrorMessage="1" sqref="J15:J74" xr:uid="{1D11CEA5-CA68-4791-AA06-B4782F7A56FA}">
      <formula1>FahrerTyp</formula1>
    </dataValidation>
  </dataValidations>
  <hyperlinks>
    <hyperlink ref="B2" r:id="rId1" xr:uid="{AFED9217-9908-4900-9377-1EC1E5F4675A}"/>
  </hyperlinks>
  <pageMargins left="0.7" right="0.7" top="0.78740157499999996" bottom="0.78740157499999996" header="0.3" footer="0.3"/>
  <pageSetup paperSize="9" scale="60" orientation="portrait" horizontalDpi="200" verticalDpi="20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DB09D-F627-42B4-87F8-1705A56F036C}">
  <dimension ref="B1:P27"/>
  <sheetViews>
    <sheetView zoomScaleNormal="100" workbookViewId="0">
      <pane ySplit="12" topLeftCell="A13" activePane="bottomLeft" state="frozenSplit"/>
      <selection pane="bottomLeft" activeCell="K14" sqref="K14"/>
    </sheetView>
  </sheetViews>
  <sheetFormatPr baseColWidth="10" defaultRowHeight="14.5" x14ac:dyDescent="0.35"/>
  <cols>
    <col min="1" max="1" width="4.6328125" customWidth="1"/>
    <col min="2" max="2" width="17.81640625" customWidth="1"/>
    <col min="3" max="9" width="12.7265625" customWidth="1"/>
    <col min="10" max="10" width="17" customWidth="1"/>
    <col min="11" max="11" width="16.08984375" customWidth="1"/>
  </cols>
  <sheetData>
    <row r="1" spans="2:16" ht="15" thickBot="1" x14ac:dyDescent="0.4"/>
    <row r="2" spans="2:16" ht="70.5" customHeight="1" x14ac:dyDescent="0.5">
      <c r="B2" s="25"/>
      <c r="C2" s="26" t="s">
        <v>0</v>
      </c>
      <c r="D2" s="26" t="s">
        <v>1</v>
      </c>
      <c r="E2" s="26" t="s">
        <v>2</v>
      </c>
      <c r="F2" s="26" t="s">
        <v>3</v>
      </c>
      <c r="G2" s="26" t="s">
        <v>19</v>
      </c>
      <c r="H2" s="26" t="s">
        <v>4</v>
      </c>
      <c r="I2" s="27" t="s">
        <v>25</v>
      </c>
      <c r="J2" s="4"/>
    </row>
    <row r="3" spans="2:16" ht="33" customHeight="1" thickBot="1" x14ac:dyDescent="0.5">
      <c r="B3" s="28" t="s">
        <v>34</v>
      </c>
      <c r="C3" s="29">
        <v>6.8</v>
      </c>
      <c r="D3" s="29">
        <v>3</v>
      </c>
      <c r="E3" s="29">
        <v>19.399999999999999</v>
      </c>
      <c r="F3" s="29">
        <v>9.1</v>
      </c>
      <c r="G3" s="29">
        <v>0.4</v>
      </c>
      <c r="H3" s="29">
        <v>23.9</v>
      </c>
      <c r="I3" s="30">
        <v>0</v>
      </c>
    </row>
    <row r="4" spans="2:16" hidden="1" x14ac:dyDescent="0.3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6" hidden="1" x14ac:dyDescent="0.3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6" hidden="1" x14ac:dyDescent="0.35">
      <c r="B6" s="1"/>
      <c r="C6" s="1"/>
      <c r="D6" s="1"/>
      <c r="E6" s="1"/>
      <c r="F6" s="1"/>
      <c r="G6" s="1"/>
      <c r="H6" s="1"/>
      <c r="I6" s="1"/>
      <c r="J6" s="1"/>
      <c r="K6" s="1"/>
    </row>
    <row r="7" spans="2:16" hidden="1" x14ac:dyDescent="0.3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6" ht="10" customHeight="1" x14ac:dyDescent="0.35"/>
    <row r="9" spans="2:16" ht="23.5" x14ac:dyDescent="0.55000000000000004">
      <c r="B9" s="38" t="s">
        <v>13</v>
      </c>
      <c r="C9" s="32"/>
      <c r="D9" s="32"/>
      <c r="E9" s="32"/>
      <c r="F9" s="32"/>
      <c r="J9" s="16"/>
      <c r="K9" s="12"/>
      <c r="P9" t="s">
        <v>8</v>
      </c>
    </row>
    <row r="10" spans="2:16" ht="10" customHeight="1" thickBot="1" x14ac:dyDescent="0.4">
      <c r="J10" s="16"/>
      <c r="K10" s="12"/>
      <c r="P10" t="s">
        <v>9</v>
      </c>
    </row>
    <row r="11" spans="2:16" ht="19" thickBot="1" x14ac:dyDescent="0.5">
      <c r="C11" s="41" t="s">
        <v>5</v>
      </c>
      <c r="D11" s="42"/>
      <c r="E11" s="42"/>
      <c r="F11" s="42"/>
      <c r="G11" s="42"/>
      <c r="H11" s="42"/>
      <c r="I11" s="43"/>
      <c r="J11" s="2"/>
    </row>
    <row r="12" spans="2:16" ht="38.75" customHeight="1" x14ac:dyDescent="0.5">
      <c r="B12" s="13" t="s">
        <v>11</v>
      </c>
      <c r="C12" s="9" t="s">
        <v>0</v>
      </c>
      <c r="D12" s="9" t="s">
        <v>1</v>
      </c>
      <c r="E12" s="9" t="s">
        <v>2</v>
      </c>
      <c r="F12" s="9" t="s">
        <v>3</v>
      </c>
      <c r="G12" s="9" t="s">
        <v>19</v>
      </c>
      <c r="H12" s="9" t="s">
        <v>4</v>
      </c>
      <c r="I12" s="10" t="s">
        <v>24</v>
      </c>
      <c r="J12" s="10" t="s">
        <v>10</v>
      </c>
      <c r="K12" s="11" t="s">
        <v>6</v>
      </c>
      <c r="L12" s="4"/>
    </row>
    <row r="13" spans="2:16" ht="18.5" x14ac:dyDescent="0.45">
      <c r="B13" s="14">
        <f>ROWS(B$13:B13)</f>
        <v>1</v>
      </c>
      <c r="C13" s="6">
        <v>50</v>
      </c>
      <c r="D13" s="6"/>
      <c r="E13" s="6">
        <v>4</v>
      </c>
      <c r="F13" s="6"/>
      <c r="G13" s="6"/>
      <c r="H13" s="6"/>
      <c r="I13" s="6"/>
      <c r="J13" s="6" t="s">
        <v>8</v>
      </c>
      <c r="K13" s="34">
        <f>IF(COUNT(Tabelle323[[#This Row],[ÖPNV]:[Rad / zu Fuß]])=0,"",IF(J13=FahrerTyp_Mit,SUMPRODUCT(C$3:D$3,Tabelle323[[#This Row],[ÖPNV]:[ICE/IC]])+SUMPRODUCT(G$3:I$3,Tabelle323[[#This Row],[E-Bike]:[Rad / zu Fuß]]),SUMPRODUCT(C$3:I$3,Tabelle323[[#This Row],[ÖPNV]:[Rad / zu Fuß]]))/100)</f>
        <v>4.1760000000000002</v>
      </c>
      <c r="L13" s="7"/>
    </row>
    <row r="14" spans="2:16" ht="18.5" x14ac:dyDescent="0.45">
      <c r="B14" s="14">
        <f>ROWS(B$13:B14)</f>
        <v>2</v>
      </c>
      <c r="C14" s="6"/>
      <c r="D14" s="6">
        <v>150</v>
      </c>
      <c r="E14" s="6"/>
      <c r="F14" s="6"/>
      <c r="G14" s="6"/>
      <c r="H14" s="6"/>
      <c r="I14" s="6"/>
      <c r="J14" s="6" t="s">
        <v>8</v>
      </c>
      <c r="K14" s="34">
        <f>IF(COUNT(Tabelle323[[#This Row],[ÖPNV]:[Rad / zu Fuß]])=0,"",IF(J14=FahrerTyp_Mit,SUMPRODUCT(C$3:D$3,Tabelle323[[#This Row],[ÖPNV]:[ICE/IC]])+SUMPRODUCT(G$3:I$3,Tabelle323[[#This Row],[E-Bike]:[Rad / zu Fuß]]),SUMPRODUCT(C$3:I$3,Tabelle323[[#This Row],[ÖPNV]:[Rad / zu Fuß]]))/100)</f>
        <v>4.5</v>
      </c>
      <c r="L14" s="7"/>
    </row>
    <row r="15" spans="2:16" ht="18.5" x14ac:dyDescent="0.45">
      <c r="B15" s="14">
        <f>ROWS(B$13:B15)</f>
        <v>3</v>
      </c>
      <c r="C15" s="6"/>
      <c r="D15" s="6"/>
      <c r="E15" s="6"/>
      <c r="F15" s="6">
        <v>160</v>
      </c>
      <c r="G15" s="6"/>
      <c r="H15" s="6"/>
      <c r="I15" s="6"/>
      <c r="J15" s="6" t="s">
        <v>8</v>
      </c>
      <c r="K15" s="34">
        <f>IF(COUNT(Tabelle323[[#This Row],[ÖPNV]:[Rad / zu Fuß]])=0,"",IF(J15=FahrerTyp_Mit,SUMPRODUCT(C$3:D$3,Tabelle323[[#This Row],[ÖPNV]:[ICE/IC]])+SUMPRODUCT(G$3:I$3,Tabelle323[[#This Row],[E-Bike]:[Rad / zu Fuß]]),SUMPRODUCT(C$3:I$3,Tabelle323[[#This Row],[ÖPNV]:[Rad / zu Fuß]]))/100)</f>
        <v>14.56</v>
      </c>
      <c r="L15" s="7"/>
    </row>
    <row r="16" spans="2:16" ht="18.5" x14ac:dyDescent="0.45">
      <c r="B16" s="15">
        <f>ROWS(B$13:B16)</f>
        <v>4</v>
      </c>
      <c r="C16" s="8"/>
      <c r="D16" s="8"/>
      <c r="E16" s="8"/>
      <c r="F16" s="8">
        <v>160</v>
      </c>
      <c r="G16" s="8"/>
      <c r="H16" s="8"/>
      <c r="I16" s="8"/>
      <c r="J16" s="8" t="s">
        <v>9</v>
      </c>
      <c r="K16" s="35">
        <f>IF(COUNT(Tabelle323[[#This Row],[ÖPNV]:[Rad / zu Fuß]])=0,"",IF(J16=FahrerTyp_Mit,SUMPRODUCT(C$3:D$3,Tabelle323[[#This Row],[ÖPNV]:[ICE/IC]])+SUMPRODUCT(G$3:I$3,Tabelle323[[#This Row],[E-Bike]:[Rad / zu Fuß]]),SUMPRODUCT(C$3:I$3,Tabelle323[[#This Row],[ÖPNV]:[Rad / zu Fuß]]))/100)</f>
        <v>0</v>
      </c>
      <c r="L16" s="7"/>
    </row>
    <row r="17" spans="2:12" ht="18.5" x14ac:dyDescent="0.45">
      <c r="B17" s="14">
        <f>ROWS(B$13:B17)</f>
        <v>5</v>
      </c>
      <c r="C17" s="6">
        <v>50</v>
      </c>
      <c r="D17" s="6">
        <v>150</v>
      </c>
      <c r="E17" s="6"/>
      <c r="F17" s="6"/>
      <c r="G17" s="6"/>
      <c r="H17" s="6"/>
      <c r="I17" s="6"/>
      <c r="J17" s="6" t="s">
        <v>8</v>
      </c>
      <c r="K17" s="34">
        <f>IF(COUNT(Tabelle323[[#This Row],[ÖPNV]:[Rad / zu Fuß]])=0,"",IF(J17=FahrerTyp_Mit,SUMPRODUCT(C$3:D$3,Tabelle323[[#This Row],[ÖPNV]:[ICE/IC]])+SUMPRODUCT(G$3:I$3,Tabelle323[[#This Row],[E-Bike]:[Rad / zu Fuß]]),SUMPRODUCT(C$3:I$3,Tabelle323[[#This Row],[ÖPNV]:[Rad / zu Fuß]]))/100)</f>
        <v>7.9</v>
      </c>
      <c r="L17" s="7"/>
    </row>
    <row r="18" spans="2:12" ht="18.5" x14ac:dyDescent="0.45">
      <c r="B18" s="14">
        <f>ROWS(B$13:B18)</f>
        <v>6</v>
      </c>
      <c r="C18" s="6"/>
      <c r="D18" s="6"/>
      <c r="E18" s="6"/>
      <c r="F18" s="6"/>
      <c r="G18" s="6"/>
      <c r="H18" s="6"/>
      <c r="I18" s="6"/>
      <c r="J18" s="6"/>
      <c r="K18" s="34" t="str">
        <f>IF(COUNT(Tabelle323[[#This Row],[ÖPNV]:[Rad / zu Fuß]])=0,"",IF(J18=FahrerTyp_Mit,SUMPRODUCT(C$3:D$3,Tabelle323[[#This Row],[ÖPNV]:[ICE/IC]])+SUMPRODUCT(G$3:I$3,Tabelle323[[#This Row],[E-Bike]:[Rad / zu Fuß]]),SUMPRODUCT(C$3:I$3,Tabelle323[[#This Row],[ÖPNV]:[Rad / zu Fuß]]))/100)</f>
        <v/>
      </c>
    </row>
    <row r="19" spans="2:12" ht="18.5" x14ac:dyDescent="0.45">
      <c r="B19" s="14">
        <f>ROWS(B$13:B19)</f>
        <v>7</v>
      </c>
      <c r="C19" s="6">
        <v>10</v>
      </c>
      <c r="D19" s="6">
        <v>40</v>
      </c>
      <c r="E19" s="6">
        <v>5</v>
      </c>
      <c r="F19" s="6"/>
      <c r="G19" s="6"/>
      <c r="H19" s="6"/>
      <c r="I19" s="6"/>
      <c r="J19" s="6" t="s">
        <v>8</v>
      </c>
      <c r="K19" s="34">
        <f>IF(COUNT(Tabelle323[[#This Row],[ÖPNV]:[Rad / zu Fuß]])=0,"",IF(J19=FahrerTyp_Mit,SUMPRODUCT(C$3:D$3,Tabelle323[[#This Row],[ÖPNV]:[ICE/IC]])+SUMPRODUCT(G$3:I$3,Tabelle323[[#This Row],[E-Bike]:[Rad / zu Fuß]]),SUMPRODUCT(C$3:I$3,Tabelle323[[#This Row],[ÖPNV]:[Rad / zu Fuß]]))/100)</f>
        <v>2.85</v>
      </c>
    </row>
    <row r="20" spans="2:12" ht="18.5" x14ac:dyDescent="0.45">
      <c r="B20" s="15">
        <f>ROWS(B$13:B20)</f>
        <v>8</v>
      </c>
      <c r="C20" s="6">
        <v>10</v>
      </c>
      <c r="D20" s="6">
        <v>10</v>
      </c>
      <c r="E20" s="6"/>
      <c r="F20" s="6"/>
      <c r="G20" s="6">
        <v>10</v>
      </c>
      <c r="H20" s="6"/>
      <c r="I20" s="6"/>
      <c r="J20" s="6" t="s">
        <v>8</v>
      </c>
      <c r="K20" s="34">
        <f>IF(COUNT(Tabelle323[[#This Row],[ÖPNV]:[Rad / zu Fuß]])=0,"",IF(J20=FahrerTyp_Mit,SUMPRODUCT(C$3:D$3,Tabelle323[[#This Row],[ÖPNV]:[ICE/IC]])+SUMPRODUCT(G$3:I$3,Tabelle323[[#This Row],[E-Bike]:[Rad / zu Fuß]]),SUMPRODUCT(C$3:I$3,Tabelle323[[#This Row],[ÖPNV]:[Rad / zu Fuß]]))/100)</f>
        <v>1.02</v>
      </c>
    </row>
    <row r="21" spans="2:12" ht="18.5" x14ac:dyDescent="0.45">
      <c r="B21" s="14">
        <f>ROWS(B$13:B21)</f>
        <v>9</v>
      </c>
      <c r="C21" s="6"/>
      <c r="D21" s="6">
        <v>60</v>
      </c>
      <c r="E21" s="6"/>
      <c r="F21" s="6"/>
      <c r="G21" s="6">
        <v>10</v>
      </c>
      <c r="H21" s="6"/>
      <c r="I21" s="6"/>
      <c r="J21" s="6" t="s">
        <v>8</v>
      </c>
      <c r="K21" s="34">
        <f>IF(COUNT(Tabelle323[[#This Row],[ÖPNV]:[Rad / zu Fuß]])=0,"",IF(J21=FahrerTyp_Mit,SUMPRODUCT(C$3:D$3,Tabelle323[[#This Row],[ÖPNV]:[ICE/IC]])+SUMPRODUCT(G$3:I$3,Tabelle323[[#This Row],[E-Bike]:[Rad / zu Fuß]]),SUMPRODUCT(C$3:I$3,Tabelle323[[#This Row],[ÖPNV]:[Rad / zu Fuß]]))/100)</f>
        <v>1.84</v>
      </c>
    </row>
    <row r="22" spans="2:12" ht="18.5" x14ac:dyDescent="0.45">
      <c r="B22" s="14">
        <f>ROWS(B$13:B22)</f>
        <v>10</v>
      </c>
      <c r="C22" s="6"/>
      <c r="D22" s="6"/>
      <c r="E22" s="6"/>
      <c r="F22" s="6"/>
      <c r="G22" s="6"/>
      <c r="H22" s="6"/>
      <c r="I22" s="6">
        <v>32</v>
      </c>
      <c r="J22" s="6" t="s">
        <v>8</v>
      </c>
      <c r="K22" s="34">
        <f>IF(COUNT(Tabelle323[[#This Row],[ÖPNV]:[Rad / zu Fuß]])=0,"",IF(J22=FahrerTyp_Mit,SUMPRODUCT(C$3:D$3,Tabelle323[[#This Row],[ÖPNV]:[ICE/IC]])+SUMPRODUCT(G$3:I$3,Tabelle323[[#This Row],[E-Bike]:[Rad / zu Fuß]]),SUMPRODUCT(C$3:I$3,Tabelle323[[#This Row],[ÖPNV]:[Rad / zu Fuß]]))/100)</f>
        <v>0</v>
      </c>
    </row>
    <row r="23" spans="2:12" ht="61.5" x14ac:dyDescent="0.5">
      <c r="B23" s="31" t="s">
        <v>26</v>
      </c>
      <c r="C23" s="6"/>
      <c r="D23" s="6"/>
      <c r="E23" s="6"/>
      <c r="F23" s="6"/>
      <c r="G23" s="6"/>
      <c r="H23" s="6"/>
      <c r="I23" s="6"/>
      <c r="J23" s="6"/>
      <c r="K23" s="34" t="str">
        <f>IF(COUNT(Tabelle323[[#This Row],[ÖPNV]:[Rad / zu Fuß]])=0,"",IF(J23=FahrerTyp_Mit,SUMPRODUCT(C$3:D$3,Tabelle323[[#This Row],[ÖPNV]:[ICE/IC]])+SUMPRODUCT(G$3:I$3,Tabelle323[[#This Row],[E-Bike]:[Rad / zu Fuß]]),SUMPRODUCT(C$3:I$3,Tabelle323[[#This Row],[ÖPNV]:[Rad / zu Fuß]]))/100)</f>
        <v/>
      </c>
    </row>
    <row r="24" spans="2:12" ht="18.5" x14ac:dyDescent="0.45">
      <c r="B24" s="14">
        <v>59</v>
      </c>
      <c r="C24" s="6"/>
      <c r="D24" s="6"/>
      <c r="E24" s="6"/>
      <c r="F24" s="6"/>
      <c r="G24" s="6"/>
      <c r="H24" s="6"/>
      <c r="I24" s="6"/>
      <c r="J24" s="6" t="s">
        <v>8</v>
      </c>
      <c r="K24" s="34" t="str">
        <f>IF(COUNT(Tabelle323[[#This Row],[ÖPNV]:[Rad / zu Fuß]])=0,"",IF(J24=FahrerTyp_Mit,SUMPRODUCT(C$3:D$3,Tabelle323[[#This Row],[ÖPNV]:[ICE/IC]])+SUMPRODUCT(G$3:I$3,Tabelle323[[#This Row],[E-Bike]:[Rad / zu Fuß]]),SUMPRODUCT(C$3:I$3,Tabelle323[[#This Row],[ÖPNV]:[Rad / zu Fuß]]))/100)</f>
        <v/>
      </c>
    </row>
    <row r="25" spans="2:12" ht="18.5" x14ac:dyDescent="0.45">
      <c r="B25" s="15">
        <v>60</v>
      </c>
      <c r="C25" s="6"/>
      <c r="D25" s="6"/>
      <c r="E25" s="6"/>
      <c r="F25" s="6"/>
      <c r="G25" s="6"/>
      <c r="H25" s="6"/>
      <c r="I25" s="6"/>
      <c r="J25" s="6"/>
      <c r="K25" s="34" t="str">
        <f>IF(COUNT(Tabelle323[[#This Row],[ÖPNV]:[Rad / zu Fuß]])=0,"",IF(J25=FahrerTyp_Mit,SUMPRODUCT(C$3:D$3,Tabelle323[[#This Row],[ÖPNV]:[ICE/IC]])+SUMPRODUCT(G$3:I$3,Tabelle323[[#This Row],[E-Bike]:[Rad / zu Fuß]]),SUMPRODUCT(C$3:I$3,Tabelle323[[#This Row],[ÖPNV]:[Rad / zu Fuß]]))/100)</f>
        <v/>
      </c>
    </row>
    <row r="26" spans="2:12" ht="19" thickBot="1" x14ac:dyDescent="0.5">
      <c r="B26" s="5"/>
      <c r="C26" s="44" t="str">
        <f>"Personen km gesamt: "&amp;SUM(Tabelle323[[ÖPNV]:[Rad / zu Fuß]])</f>
        <v>Personen km gesamt: 911</v>
      </c>
      <c r="D26" s="45"/>
      <c r="E26" s="45"/>
      <c r="F26" s="45"/>
      <c r="G26" s="45"/>
      <c r="H26" s="45"/>
      <c r="I26" s="46"/>
      <c r="J26" s="17" t="s">
        <v>7</v>
      </c>
      <c r="K26" s="36">
        <f>SUM(K13:K25)</f>
        <v>36.846000000000011</v>
      </c>
    </row>
    <row r="27" spans="2:12" ht="19" thickBot="1" x14ac:dyDescent="0.5">
      <c r="J27" s="18" t="s">
        <v>12</v>
      </c>
      <c r="K27" s="37">
        <f>SUM(Tabelle323[kg CO2])/COUNT(Tabelle323[kg CO2])</f>
        <v>4.0940000000000012</v>
      </c>
    </row>
  </sheetData>
  <sheetProtection selectLockedCells="1"/>
  <mergeCells count="2">
    <mergeCell ref="C11:I11"/>
    <mergeCell ref="C26:I26"/>
  </mergeCells>
  <conditionalFormatting sqref="K13:K25">
    <cfRule type="expression" dxfId="0" priority="1">
      <formula>AND(ISBLANK($J13),ISNUMBER($K13))</formula>
    </cfRule>
  </conditionalFormatting>
  <dataValidations count="1">
    <dataValidation type="list" allowBlank="1" showInputMessage="1" showErrorMessage="1" sqref="J13:J25" xr:uid="{D1E91580-E407-496F-9A98-C565B58485C4}">
      <formula1>FahrerTyp</formula1>
    </dataValidation>
  </dataValidations>
  <pageMargins left="0.7" right="0.7" top="0.78740157499999996" bottom="0.78740157499999996" header="0.3" footer="0.3"/>
  <pageSetup paperSize="9" scale="60" orientation="portrait" horizontalDpi="200" verticalDpi="2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k o U 4 W M d I k V q l A A A A 9 g A A A B I A H A B D b 2 5 m a W c v U G F j a 2 F n Z S 5 4 b W w g o h g A K K A U A A A A A A A A A A A A A A A A A A A A A A A A A A A A h Y 8 x D o I w G I W v Q r r T l m o M I T 9 l U D d J T E y M a 1 M q N E I x t F j u 5 u C R v I I Y R d 0 c 3 / e + 4 b 3 7 9 Q b Z 0 N T B R X V W t y Z F E a Y o U E a 2 h T Z l i n p 3 D G O U c d g K e R K l C k b Z 2 G S w R Y o q 5 8 4 J I d 5 7 7 G e 4 7 U r C K I 3 I I d / s Z K U a g T 6 y / i + H 2 l g n j F S I w / 4 1 h j M c s T l e s B h T I B O E X J u v w M a 9 z / Y H w r K v X d 8 p X q h w t Q Y y R S D v D / w B U E s D B B Q A A g A I A J K F O F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h T h Y K I p H u A 4 A A A A R A A A A E w A c A E Z v c m 1 1 b G F z L 1 N l Y 3 R p b 2 4 x L m 0 g o h g A K K A U A A A A A A A A A A A A A A A A A A A A A A A A A A A A K 0 5 N L s n M z 1 M I h t C G 1 g B Q S w E C L Q A U A A I A C A C S h T h Y x 0 i R W q U A A A D 2 A A A A E g A A A A A A A A A A A A A A A A A A A A A A Q 2 9 u Z m l n L 1 B h Y 2 t h Z 2 U u e G 1 s U E s B A i 0 A F A A C A A g A k o U 4 W A / K 6 a u k A A A A 6 Q A A A B M A A A A A A A A A A A A A A A A A 8 Q A A A F t D b 2 5 0 Z W 5 0 X 1 R 5 c G V z X S 5 4 b W x Q S w E C L Q A U A A I A C A C S h T h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g m 3 m / U r H w E m U i 9 y m J B Q 6 e g A A A A A C A A A A A A A Q Z g A A A A E A A C A A A A A t b l Z I C U 5 S l B 2 L W y 5 + y w V t O Y o 8 i j 7 d x H y s p X v + B w H 1 J g A A A A A O g A A A A A I A A C A A A A A 8 x B P 5 s n T X j O c d h h e z C u m 4 U R x D p 8 T 2 v F s W 3 r 9 A 2 D l p J l A A A A C + i 7 A K b L e w w t J v / I w V 2 g Y P U e w a I a U + l a k Z o p H 1 w y 1 9 T Y L Y S I N F a R l D h c n u z r W g V F D L M Z A 2 v i w k G k D o Z n b b n W A r B 9 R k 9 e 5 w P I o Y p i s n D Y O 1 1 0 A A A A C j u l c r T Z E b + 9 / e D b r r + Q z 3 Z T c j X e l d C o r 4 p J C M 9 M p t e + C y 0 8 A X h k 2 P z H 7 U I 2 / 6 E V y v n c F U f Y O S 7 0 N t e f d / k 4 1 a < / D a t a M a s h u p > 
</file>

<file path=customXml/itemProps1.xml><?xml version="1.0" encoding="utf-8"?>
<ds:datastoreItem xmlns:ds="http://schemas.openxmlformats.org/officeDocument/2006/customXml" ds:itemID="{CC01F8AE-ACE4-451D-B1EE-C08D1714C47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Bedienung</vt:lpstr>
      <vt:lpstr>CO2 Rechner</vt:lpstr>
      <vt:lpstr>CO2 Rechner-Beispiel_kurz</vt:lpstr>
      <vt:lpstr>'CO2 Rechner'!FahrerTyp</vt:lpstr>
      <vt:lpstr>'CO2 Rechner-Beispiel_kurz'!FahrerTyp</vt:lpstr>
      <vt:lpstr>'CO2 Rechner'!FahrerTyp_Mit</vt:lpstr>
      <vt:lpstr>'CO2 Rechner-Beispiel_kurz'!FahrerTyp_Mit</vt:lpstr>
      <vt:lpstr>'CO2 Rechner'!FahrerTyp_Selbst</vt:lpstr>
      <vt:lpstr>'CO2 Rechner-Beispiel_kurz'!FahrerTyp_Selbst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Derlich</dc:creator>
  <cp:lastModifiedBy>Jutta Müller-Derlich</cp:lastModifiedBy>
  <dcterms:created xsi:type="dcterms:W3CDTF">2023-11-07T11:00:18Z</dcterms:created>
  <dcterms:modified xsi:type="dcterms:W3CDTF">2024-02-06T12:43:28Z</dcterms:modified>
</cp:coreProperties>
</file>